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1"/>
  </bookViews>
  <sheets>
    <sheet name="plati ian 2018" sheetId="1" r:id="rId1"/>
    <sheet name="febr 2018" sheetId="2" r:id="rId2"/>
    <sheet name="martie 2018" sheetId="3" r:id="rId3"/>
  </sheets>
  <definedNames/>
  <calcPr fullCalcOnLoad="1"/>
</workbook>
</file>

<file path=xl/sharedStrings.xml><?xml version="1.0" encoding="utf-8"?>
<sst xmlns="http://schemas.openxmlformats.org/spreadsheetml/2006/main" count="1456" uniqueCount="226">
  <si>
    <t>Număr notă de refuz</t>
  </si>
  <si>
    <t>Dată notă de refuz</t>
  </si>
  <si>
    <t>Valoare refuz de plata</t>
  </si>
  <si>
    <t>Cod partener</t>
  </si>
  <si>
    <t>CUI partener</t>
  </si>
  <si>
    <t>Nume partener</t>
  </si>
  <si>
    <t>MS01</t>
  </si>
  <si>
    <t>4323209</t>
  </si>
  <si>
    <t>SPITALUL CLINIC JUDEȚEAN DE URGENȚĂ TÂRGU MUREȘ</t>
  </si>
  <si>
    <t>SPITALUL CLINIC JUDETEAN MURES</t>
  </si>
  <si>
    <t>MS02</t>
  </si>
  <si>
    <t>SPITALUL MUNICIPAL SIGHISOARA</t>
  </si>
  <si>
    <t>MS04</t>
  </si>
  <si>
    <t>SPITALUL ORASENESC "DR.VALER RUSSU"LUDUS</t>
  </si>
  <si>
    <t>MS05</t>
  </si>
  <si>
    <t>SPITALUL MUNICIPAL "DR.EUGEN NICOARA" REGHIN</t>
  </si>
  <si>
    <t>MS06</t>
  </si>
  <si>
    <t>SPITALUL MUNICIPAL " DR.GHEORGHE MARINESCU" TARNAVENI</t>
  </si>
  <si>
    <t>MS07</t>
  </si>
  <si>
    <t>SPITALUL ORASENESC SG. DE PADURE</t>
  </si>
  <si>
    <t>MS11</t>
  </si>
  <si>
    <t>SC CENTRUL MEDICAL TOP MED SRL</t>
  </si>
  <si>
    <t>MS16</t>
  </si>
  <si>
    <t>SC NOVA VITA HOSPITAL SA</t>
  </si>
  <si>
    <t>MS19</t>
  </si>
  <si>
    <t>SC COSAMEXT SRL</t>
  </si>
  <si>
    <t>MS20</t>
  </si>
  <si>
    <t>SPITAL SOVATA NIRAJ</t>
  </si>
  <si>
    <t>MS21</t>
  </si>
  <si>
    <t>INSTITUTUL DE URGENTA PENTRU BOLI CARDIOVASCULARE SI TRANSPLANT TG.MURES</t>
  </si>
  <si>
    <t>MS24</t>
  </si>
  <si>
    <t>SC BESTMED SERV SRL</t>
  </si>
  <si>
    <t>MS25</t>
  </si>
  <si>
    <t>SC RAL MED CENTRU MEDICAL SRL</t>
  </si>
  <si>
    <t>MS26</t>
  </si>
  <si>
    <t>MS18</t>
  </si>
  <si>
    <t>SC ACTAMEDICA SRL</t>
  </si>
  <si>
    <t>MS27</t>
  </si>
  <si>
    <t>drg</t>
  </si>
  <si>
    <t/>
  </si>
  <si>
    <t>115</t>
  </si>
  <si>
    <t>tip</t>
  </si>
  <si>
    <t>112</t>
  </si>
  <si>
    <t>113</t>
  </si>
  <si>
    <t>MS28</t>
  </si>
  <si>
    <t>Numar factura</t>
  </si>
  <si>
    <t>Data factura</t>
  </si>
  <si>
    <t>Valoare factura</t>
  </si>
  <si>
    <t>Valoare ordonanţare</t>
  </si>
  <si>
    <t>24014380</t>
  </si>
  <si>
    <t>4323403</t>
  </si>
  <si>
    <t>4323543</t>
  </si>
  <si>
    <t>1235218</t>
  </si>
  <si>
    <t>4322386</t>
  </si>
  <si>
    <t>4323314</t>
  </si>
  <si>
    <t>6781938</t>
  </si>
  <si>
    <t>153</t>
  </si>
  <si>
    <t>12205417</t>
  </si>
  <si>
    <t>23956592</t>
  </si>
  <si>
    <t>2610501</t>
  </si>
  <si>
    <t>32294990</t>
  </si>
  <si>
    <t>17979125</t>
  </si>
  <si>
    <t>16429174</t>
  </si>
  <si>
    <t>25256935</t>
  </si>
  <si>
    <t>SC ENDO-ARTROSCOPIA</t>
  </si>
  <si>
    <t>Tip</t>
  </si>
  <si>
    <t>sp zi</t>
  </si>
  <si>
    <t>28605975</t>
  </si>
  <si>
    <t>32051606</t>
  </si>
  <si>
    <t>sp de zi</t>
  </si>
  <si>
    <t>110</t>
  </si>
  <si>
    <t>111</t>
  </si>
  <si>
    <t>148</t>
  </si>
  <si>
    <t>117</t>
  </si>
  <si>
    <t>S.C. CARDIO MED S.R.L.</t>
  </si>
  <si>
    <t>116</t>
  </si>
  <si>
    <t>Valoare platita</t>
  </si>
  <si>
    <t>mediana</t>
  </si>
  <si>
    <t>186</t>
  </si>
  <si>
    <t>187</t>
  </si>
  <si>
    <t>188</t>
  </si>
  <si>
    <t>207</t>
  </si>
  <si>
    <t>202</t>
  </si>
  <si>
    <t>18-12-2017</t>
  </si>
  <si>
    <t>19-12-2017</t>
  </si>
  <si>
    <t>47525</t>
  </si>
  <si>
    <t>4114</t>
  </si>
  <si>
    <t>1102</t>
  </si>
  <si>
    <t>Borderoul facturilor ce urmeaza a fi decontate in luna ianuarie  2018  pe subcapitolul "Servicii medicale spitalicesti"   mediana trim IV  2017</t>
  </si>
  <si>
    <t>1607</t>
  </si>
  <si>
    <t>29-12-2017</t>
  </si>
  <si>
    <t>1609</t>
  </si>
  <si>
    <t>1608</t>
  </si>
  <si>
    <t>09-01-2018</t>
  </si>
  <si>
    <t>47532</t>
  </si>
  <si>
    <t>47535</t>
  </si>
  <si>
    <t>47531</t>
  </si>
  <si>
    <t>47533</t>
  </si>
  <si>
    <t>4140</t>
  </si>
  <si>
    <t>4133</t>
  </si>
  <si>
    <t>214</t>
  </si>
  <si>
    <t>215</t>
  </si>
  <si>
    <t>213</t>
  </si>
  <si>
    <t>203</t>
  </si>
  <si>
    <t>200</t>
  </si>
  <si>
    <t>201</t>
  </si>
  <si>
    <t>1119</t>
  </si>
  <si>
    <t>1118</t>
  </si>
  <si>
    <t>23</t>
  </si>
  <si>
    <t>4134</t>
  </si>
  <si>
    <t>1117</t>
  </si>
  <si>
    <t>057</t>
  </si>
  <si>
    <t>31-12-2017</t>
  </si>
  <si>
    <t>585</t>
  </si>
  <si>
    <t>584</t>
  </si>
  <si>
    <t>586</t>
  </si>
  <si>
    <t>Valoare ordonantare</t>
  </si>
  <si>
    <t>Borderoul facturilor ce urmeaza a fi decontate in luna ianuarie  2018  pe subcapitolul "Servicii medicale spitalicesti" 1-15 decembrie 2018</t>
  </si>
  <si>
    <t>cr</t>
  </si>
  <si>
    <t>pal</t>
  </si>
  <si>
    <t>4115</t>
  </si>
  <si>
    <t>1097</t>
  </si>
  <si>
    <t>Borderoul facturilor ce urmeaza a fi decontate in luna ianuarie  2018  pe subcapitolul "Servicii medicale spitalicesti" decembrie 2017</t>
  </si>
  <si>
    <t>Borderoul facturilor ce urmeaza a fi decontate in luna ianuarie  2018  pe subcapitolul "Servicii medicale spitalicesti" decembrie 2017 si regularizare trim. IV 2017</t>
  </si>
  <si>
    <t>056</t>
  </si>
  <si>
    <t>5000068</t>
  </si>
  <si>
    <t>5000069</t>
  </si>
  <si>
    <t>Borderoul facturilor ce urmeaza a fi decontate in luna februarie  2018  pe subcapitolul "Servicii medicale spitalicesti"   1-15 ianuarie 2018</t>
  </si>
  <si>
    <t>Valoare platita in 31.01.2018</t>
  </si>
  <si>
    <t>Rest de plata</t>
  </si>
  <si>
    <t>47702</t>
  </si>
  <si>
    <t>30-01-2018</t>
  </si>
  <si>
    <t xml:space="preserve"> </t>
  </si>
  <si>
    <t>Borderoul facturilor ce urmeaza a fi decontate in luna februarie  2018  pe subcapitolul "Servicii medicale spitalicesti"   ianuarie 2018</t>
  </si>
  <si>
    <t>50</t>
  </si>
  <si>
    <t>31-01-2018</t>
  </si>
  <si>
    <t>48</t>
  </si>
  <si>
    <t>08-02-2018</t>
  </si>
  <si>
    <t>cronici</t>
  </si>
  <si>
    <t>49</t>
  </si>
  <si>
    <t>47704</t>
  </si>
  <si>
    <t>47707</t>
  </si>
  <si>
    <t>47706</t>
  </si>
  <si>
    <t>47708</t>
  </si>
  <si>
    <t>4160</t>
  </si>
  <si>
    <t>4161</t>
  </si>
  <si>
    <t>1</t>
  </si>
  <si>
    <t>3</t>
  </si>
  <si>
    <t>4</t>
  </si>
  <si>
    <t>2</t>
  </si>
  <si>
    <t>648</t>
  </si>
  <si>
    <t>650</t>
  </si>
  <si>
    <t>649</t>
  </si>
  <si>
    <t>5000073</t>
  </si>
  <si>
    <t>5000072</t>
  </si>
  <si>
    <t>211</t>
  </si>
  <si>
    <t>216</t>
  </si>
  <si>
    <t>217</t>
  </si>
  <si>
    <t>224</t>
  </si>
  <si>
    <t>122</t>
  </si>
  <si>
    <t>123</t>
  </si>
  <si>
    <t>121</t>
  </si>
  <si>
    <t>818</t>
  </si>
  <si>
    <t>1018</t>
  </si>
  <si>
    <t>918</t>
  </si>
  <si>
    <t>060</t>
  </si>
  <si>
    <t>156</t>
  </si>
  <si>
    <t>24</t>
  </si>
  <si>
    <t>Borderoul facturilor ce urmeaza a fi decontate in luna februarie  2018  pe subcapitolul "Servicii medicale spitalicesti"   ianuarie 2018 si regularizare an 2017</t>
  </si>
  <si>
    <t>223</t>
  </si>
  <si>
    <t>218</t>
  </si>
  <si>
    <t>4163</t>
  </si>
  <si>
    <t>4156</t>
  </si>
  <si>
    <t>Borderoul facturilor ce urmeaza a fi decontate in luna februarie  2018  pe subcapitolul "Servicii medicale spitalicesti"   1-15 februarie 2018</t>
  </si>
  <si>
    <t xml:space="preserve">Rest de plata </t>
  </si>
  <si>
    <t xml:space="preserve">Tip </t>
  </si>
  <si>
    <t>DRG</t>
  </si>
  <si>
    <t>TOTAL</t>
  </si>
  <si>
    <t>Borderoul facturilor ce urmeaza a fi decontate in luna martie  2018  pe subcapitolul "Servicii medicale spitalicesti"   1-15 februarie 2018</t>
  </si>
  <si>
    <t>Valoare platita in 21.02.2018</t>
  </si>
  <si>
    <t>Borderoul facturilor ce urmeaza a fi decontate in luna martie  2018  pe subcapitolul "Servicii medicale spitalicesti"   februarie 2018</t>
  </si>
  <si>
    <t>160</t>
  </si>
  <si>
    <t>28-02-2018</t>
  </si>
  <si>
    <t>09-03-2018</t>
  </si>
  <si>
    <t>158</t>
  </si>
  <si>
    <t>159</t>
  </si>
  <si>
    <t>spit zi</t>
  </si>
  <si>
    <t>47717</t>
  </si>
  <si>
    <t>47719</t>
  </si>
  <si>
    <t>47718</t>
  </si>
  <si>
    <t>47720</t>
  </si>
  <si>
    <t>paleatie</t>
  </si>
  <si>
    <t>4189</t>
  </si>
  <si>
    <t>4191</t>
  </si>
  <si>
    <t>4190</t>
  </si>
  <si>
    <t>12</t>
  </si>
  <si>
    <t>11</t>
  </si>
  <si>
    <t>9</t>
  </si>
  <si>
    <t>10</t>
  </si>
  <si>
    <t>694</t>
  </si>
  <si>
    <t>695</t>
  </si>
  <si>
    <t>693</t>
  </si>
  <si>
    <t>208</t>
  </si>
  <si>
    <t>206</t>
  </si>
  <si>
    <t>18</t>
  </si>
  <si>
    <t>17</t>
  </si>
  <si>
    <t>16</t>
  </si>
  <si>
    <t>225</t>
  </si>
  <si>
    <t>226</t>
  </si>
  <si>
    <t>228</t>
  </si>
  <si>
    <t>229</t>
  </si>
  <si>
    <t>125</t>
  </si>
  <si>
    <t>124</t>
  </si>
  <si>
    <t>126</t>
  </si>
  <si>
    <t>2100</t>
  </si>
  <si>
    <t>22</t>
  </si>
  <si>
    <t>061</t>
  </si>
  <si>
    <t>25</t>
  </si>
  <si>
    <t>5000075</t>
  </si>
  <si>
    <t>5000074</t>
  </si>
  <si>
    <t>Borderoul facturilor ce urmeaza a fi decontate in luna martie  2018  pe subcapitolul "Servicii medicale spitalicesti"  1-15 martie 2018</t>
  </si>
  <si>
    <t>259</t>
  </si>
  <si>
    <t>20-03-2018</t>
  </si>
  <si>
    <t>47726</t>
  </si>
  <si>
    <t>19-03-2018</t>
  </si>
  <si>
    <t>26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</si>
</sst>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79" fontId="3" fillId="0" borderId="0" xfId="42" applyFont="1" applyFill="1" applyAlignment="1">
      <alignment vertical="center" wrapText="1"/>
    </xf>
    <xf numFmtId="179" fontId="4" fillId="0" borderId="0" xfId="42" applyFont="1" applyFill="1" applyAlignment="1">
      <alignment vertical="center" wrapText="1"/>
    </xf>
    <xf numFmtId="179" fontId="2" fillId="0" borderId="0" xfId="42" applyFont="1" applyFill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25" xfId="0" applyNumberFormat="1" applyBorder="1" applyAlignment="1">
      <alignment horizontal="right"/>
    </xf>
    <xf numFmtId="0" fontId="0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4" fontId="0" fillId="0" borderId="27" xfId="0" applyNumberFormat="1" applyBorder="1" applyAlignment="1">
      <alignment horizontal="right"/>
    </xf>
    <xf numFmtId="0" fontId="0" fillId="0" borderId="30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14" fontId="6" fillId="0" borderId="32" xfId="0" applyNumberFormat="1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1" xfId="0" applyNumberFormat="1" applyBorder="1" applyAlignment="1">
      <alignment/>
    </xf>
    <xf numFmtId="14" fontId="6" fillId="0" borderId="11" xfId="0" applyNumberFormat="1" applyFont="1" applyBorder="1" applyAlignment="1">
      <alignment/>
    </xf>
    <xf numFmtId="0" fontId="0" fillId="0" borderId="0" xfId="0" applyAlignment="1">
      <alignment/>
    </xf>
    <xf numFmtId="4" fontId="0" fillId="0" borderId="32" xfId="0" applyNumberFormat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/>
    </xf>
    <xf numFmtId="0" fontId="0" fillId="35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14" fontId="6" fillId="0" borderId="12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Font="1" applyBorder="1" applyAlignment="1">
      <alignment/>
    </xf>
    <xf numFmtId="179" fontId="2" fillId="0" borderId="0" xfId="42" applyFont="1" applyFill="1" applyAlignment="1">
      <alignment wrapText="1"/>
    </xf>
    <xf numFmtId="4" fontId="0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5" xfId="0" applyFont="1" applyBorder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4" fontId="0" fillId="0" borderId="38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>
      <alignment horizontal="right"/>
    </xf>
    <xf numFmtId="0" fontId="0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right"/>
    </xf>
    <xf numFmtId="0" fontId="0" fillId="34" borderId="18" xfId="0" applyFont="1" applyFill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32" xfId="0" applyFont="1" applyBorder="1" applyAlignment="1">
      <alignment horizontal="left"/>
    </xf>
    <xf numFmtId="4" fontId="0" fillId="0" borderId="46" xfId="0" applyNumberFormat="1" applyBorder="1" applyAlignment="1">
      <alignment horizontal="right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right"/>
    </xf>
    <xf numFmtId="0" fontId="2" fillId="34" borderId="37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179" fontId="2" fillId="0" borderId="0" xfId="42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2" fillId="0" borderId="19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42" applyFont="1" applyFill="1" applyAlignment="1">
      <alignment horizontal="center"/>
    </xf>
    <xf numFmtId="179" fontId="2" fillId="0" borderId="0" xfId="42" applyFont="1" applyFill="1" applyAlignment="1">
      <alignment horizontal="center"/>
    </xf>
    <xf numFmtId="179" fontId="0" fillId="0" borderId="0" xfId="42" applyFont="1" applyFill="1" applyAlignment="1">
      <alignment horizontal="center"/>
    </xf>
    <xf numFmtId="4" fontId="0" fillId="0" borderId="0" xfId="0" applyNumberFormat="1" applyAlignment="1">
      <alignment horizontal="center"/>
    </xf>
    <xf numFmtId="179" fontId="0" fillId="0" borderId="0" xfId="42" applyFont="1" applyFill="1" applyAlignment="1">
      <alignment/>
    </xf>
    <xf numFmtId="179" fontId="0" fillId="0" borderId="0" xfId="42" applyFont="1" applyFill="1" applyAlignment="1">
      <alignment/>
    </xf>
    <xf numFmtId="0" fontId="0" fillId="0" borderId="0" xfId="0" applyFont="1" applyAlignment="1">
      <alignment/>
    </xf>
    <xf numFmtId="14" fontId="0" fillId="0" borderId="0" xfId="42" applyNumberFormat="1" applyFont="1" applyFill="1" applyAlignment="1">
      <alignment horizontal="left"/>
    </xf>
    <xf numFmtId="179" fontId="25" fillId="0" borderId="0" xfId="42" applyFont="1" applyFill="1" applyAlignment="1">
      <alignment/>
    </xf>
    <xf numFmtId="179" fontId="2" fillId="0" borderId="0" xfId="42" applyFont="1" applyFill="1" applyAlignment="1">
      <alignment/>
    </xf>
    <xf numFmtId="0" fontId="6" fillId="0" borderId="47" xfId="0" applyFont="1" applyBorder="1" applyAlignment="1">
      <alignment/>
    </xf>
    <xf numFmtId="4" fontId="0" fillId="0" borderId="47" xfId="0" applyNumberFormat="1" applyBorder="1" applyAlignment="1">
      <alignment horizontal="right"/>
    </xf>
    <xf numFmtId="0" fontId="0" fillId="0" borderId="47" xfId="0" applyBorder="1" applyAlignment="1">
      <alignment/>
    </xf>
    <xf numFmtId="0" fontId="0" fillId="0" borderId="36" xfId="0" applyFont="1" applyBorder="1" applyAlignment="1">
      <alignment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7" fillId="33" borderId="5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/>
    </xf>
    <xf numFmtId="0" fontId="0" fillId="0" borderId="19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1" xfId="0" applyFont="1" applyBorder="1" applyAlignment="1">
      <alignment wrapText="1"/>
    </xf>
    <xf numFmtId="4" fontId="6" fillId="0" borderId="32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7" xfId="0" applyFont="1" applyBorder="1" applyAlignment="1">
      <alignment/>
    </xf>
    <xf numFmtId="4" fontId="0" fillId="0" borderId="35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5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30">
      <selection activeCell="A30" sqref="A30"/>
    </sheetView>
  </sheetViews>
  <sheetFormatPr defaultColWidth="9.140625" defaultRowHeight="12.75"/>
  <cols>
    <col min="1" max="1" width="63.140625" style="0" customWidth="1"/>
    <col min="2" max="3" width="8.7109375" style="0" customWidth="1"/>
    <col min="5" max="5" width="10.8515625" style="0" customWidth="1"/>
    <col min="6" max="6" width="12.7109375" style="0" bestFit="1" customWidth="1"/>
    <col min="7" max="7" width="13.140625" style="0" customWidth="1"/>
    <col min="8" max="8" width="12.7109375" style="0" bestFit="1" customWidth="1"/>
    <col min="9" max="9" width="6.421875" style="0" customWidth="1"/>
    <col min="10" max="10" width="10.421875" style="0" customWidth="1"/>
    <col min="11" max="11" width="10.140625" style="0" bestFit="1" customWidth="1"/>
    <col min="12" max="12" width="8.57421875" style="0" bestFit="1" customWidth="1"/>
    <col min="14" max="14" width="12.7109375" style="0" bestFit="1" customWidth="1"/>
  </cols>
  <sheetData>
    <row r="1" spans="1:7" ht="15">
      <c r="A1" s="7"/>
      <c r="B1" s="6"/>
      <c r="F1" s="30"/>
      <c r="G1" s="25"/>
    </row>
    <row r="2" spans="6:7" ht="12.75">
      <c r="F2" s="30"/>
      <c r="G2" s="8"/>
    </row>
    <row r="3" spans="6:7" ht="12.75">
      <c r="F3" s="30"/>
      <c r="G3" s="8"/>
    </row>
    <row r="4" spans="4:7" ht="12.75">
      <c r="D4" s="120"/>
      <c r="E4" s="121"/>
      <c r="F4" s="121"/>
      <c r="G4" s="121"/>
    </row>
    <row r="5" spans="1:12" ht="12.75" customHeight="1">
      <c r="A5" s="119" t="s">
        <v>117</v>
      </c>
      <c r="B5" s="119"/>
      <c r="C5" s="119"/>
      <c r="D5" s="119"/>
      <c r="E5" s="119"/>
      <c r="F5" s="119"/>
      <c r="G5" s="119"/>
      <c r="H5" s="119"/>
      <c r="I5" s="119"/>
      <c r="J5" s="88"/>
      <c r="K5" s="88"/>
      <c r="L5" s="88"/>
    </row>
    <row r="8" ht="13.5" customHeight="1" thickBot="1"/>
    <row r="9" spans="1:9" s="1" customFormat="1" ht="23.25" thickBot="1">
      <c r="A9" s="55" t="s">
        <v>5</v>
      </c>
      <c r="B9" s="56" t="s">
        <v>4</v>
      </c>
      <c r="C9" s="56" t="s">
        <v>3</v>
      </c>
      <c r="D9" s="56" t="s">
        <v>45</v>
      </c>
      <c r="E9" s="56" t="s">
        <v>46</v>
      </c>
      <c r="F9" s="56" t="s">
        <v>47</v>
      </c>
      <c r="G9" s="56" t="s">
        <v>76</v>
      </c>
      <c r="H9" s="56" t="s">
        <v>116</v>
      </c>
      <c r="I9" s="75" t="s">
        <v>65</v>
      </c>
    </row>
    <row r="10" spans="1:9" ht="13.5" thickBot="1">
      <c r="A10" s="38" t="s">
        <v>9</v>
      </c>
      <c r="B10" s="39" t="s">
        <v>49</v>
      </c>
      <c r="C10" s="39" t="s">
        <v>10</v>
      </c>
      <c r="D10" s="39" t="s">
        <v>85</v>
      </c>
      <c r="E10" s="39" t="s">
        <v>84</v>
      </c>
      <c r="F10" s="21">
        <v>2590824.69</v>
      </c>
      <c r="G10" s="21">
        <v>2023991.38</v>
      </c>
      <c r="H10" s="68">
        <f>F10-G10</f>
        <v>566833.31</v>
      </c>
      <c r="I10" s="94" t="s">
        <v>38</v>
      </c>
    </row>
    <row r="11" spans="1:9" s="5" customFormat="1" ht="13.5" thickBot="1">
      <c r="A11" s="28"/>
      <c r="B11" s="29"/>
      <c r="C11" s="29"/>
      <c r="D11" s="29"/>
      <c r="E11" s="29"/>
      <c r="F11" s="23">
        <f>SUM(F10)</f>
        <v>2590824.69</v>
      </c>
      <c r="G11" s="23">
        <f>SUM(G10)</f>
        <v>2023991.38</v>
      </c>
      <c r="H11" s="23">
        <f>SUM(H10)</f>
        <v>566833.31</v>
      </c>
      <c r="I11" s="91"/>
    </row>
    <row r="12" spans="1:10" ht="13.5" thickBot="1">
      <c r="A12" s="38" t="s">
        <v>11</v>
      </c>
      <c r="B12" s="39" t="s">
        <v>50</v>
      </c>
      <c r="C12" s="39" t="s">
        <v>12</v>
      </c>
      <c r="D12" s="39" t="s">
        <v>86</v>
      </c>
      <c r="E12" s="39" t="s">
        <v>84</v>
      </c>
      <c r="F12" s="21">
        <v>500726.07</v>
      </c>
      <c r="G12" s="21">
        <v>391174.78</v>
      </c>
      <c r="H12" s="68">
        <f>F12-G12</f>
        <v>109551.28999999998</v>
      </c>
      <c r="I12" s="94" t="s">
        <v>38</v>
      </c>
      <c r="J12" s="15"/>
    </row>
    <row r="13" spans="1:10" s="5" customFormat="1" ht="13.5" thickBot="1">
      <c r="A13" s="28"/>
      <c r="B13" s="29"/>
      <c r="C13" s="29"/>
      <c r="D13" s="29"/>
      <c r="E13" s="29"/>
      <c r="F13" s="23">
        <f>SUM(F12)</f>
        <v>500726.07</v>
      </c>
      <c r="G13" s="23">
        <f>SUM(G12)</f>
        <v>391174.78</v>
      </c>
      <c r="H13" s="23">
        <f>SUM(H12)</f>
        <v>109551.28999999998</v>
      </c>
      <c r="I13" s="91"/>
      <c r="J13" s="40"/>
    </row>
    <row r="14" spans="1:10" ht="13.5" thickBot="1">
      <c r="A14" s="38" t="s">
        <v>29</v>
      </c>
      <c r="B14" s="39" t="s">
        <v>68</v>
      </c>
      <c r="C14" s="39" t="s">
        <v>30</v>
      </c>
      <c r="D14" s="39" t="s">
        <v>87</v>
      </c>
      <c r="E14" s="39" t="s">
        <v>84</v>
      </c>
      <c r="F14" s="21">
        <v>1379589.3</v>
      </c>
      <c r="G14" s="21">
        <v>1077756</v>
      </c>
      <c r="H14" s="68">
        <f>F14-G14</f>
        <v>301833.30000000005</v>
      </c>
      <c r="I14" s="94" t="s">
        <v>38</v>
      </c>
      <c r="J14" s="15"/>
    </row>
    <row r="15" spans="1:9" s="5" customFormat="1" ht="13.5" thickBot="1">
      <c r="A15" s="53"/>
      <c r="B15" s="4"/>
      <c r="C15" s="4"/>
      <c r="D15" s="4"/>
      <c r="E15" s="4"/>
      <c r="F15" s="54">
        <f>SUM(F14)</f>
        <v>1379589.3</v>
      </c>
      <c r="G15" s="54">
        <f>SUM(G14)</f>
        <v>1077756</v>
      </c>
      <c r="H15" s="54">
        <f>SUM(H14)</f>
        <v>301833.30000000005</v>
      </c>
      <c r="I15" s="14"/>
    </row>
    <row r="16" spans="1:9" s="5" customFormat="1" ht="13.5" thickBot="1">
      <c r="A16" s="53"/>
      <c r="B16" s="4"/>
      <c r="C16" s="4"/>
      <c r="D16" s="4"/>
      <c r="E16" s="4"/>
      <c r="F16" s="54">
        <f>F11+F13+F15</f>
        <v>4471140.06</v>
      </c>
      <c r="G16" s="54">
        <f>G11+G13+G15</f>
        <v>3492922.16</v>
      </c>
      <c r="H16" s="54">
        <f>H11+H13+H15</f>
        <v>978217.9000000001</v>
      </c>
      <c r="I16" s="14"/>
    </row>
    <row r="19" spans="1:11" ht="12.75" customHeight="1">
      <c r="A19" s="119" t="s">
        <v>122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2" ht="13.5" thickBot="1"/>
    <row r="23" spans="1:11" s="76" customFormat="1" ht="45.75" thickBot="1">
      <c r="A23" s="55" t="s">
        <v>5</v>
      </c>
      <c r="B23" s="56" t="s">
        <v>4</v>
      </c>
      <c r="C23" s="56" t="s">
        <v>3</v>
      </c>
      <c r="D23" s="56" t="s">
        <v>45</v>
      </c>
      <c r="E23" s="56" t="s">
        <v>46</v>
      </c>
      <c r="F23" s="56" t="s">
        <v>47</v>
      </c>
      <c r="G23" s="56" t="s">
        <v>48</v>
      </c>
      <c r="H23" s="56" t="s">
        <v>0</v>
      </c>
      <c r="I23" s="56" t="s">
        <v>1</v>
      </c>
      <c r="J23" s="56" t="s">
        <v>2</v>
      </c>
      <c r="K23" s="75" t="s">
        <v>41</v>
      </c>
    </row>
    <row r="24" spans="1:11" ht="12.75">
      <c r="A24" s="36" t="s">
        <v>8</v>
      </c>
      <c r="B24" s="37" t="s">
        <v>7</v>
      </c>
      <c r="C24" s="37" t="s">
        <v>6</v>
      </c>
      <c r="D24" s="37" t="s">
        <v>89</v>
      </c>
      <c r="E24" s="37" t="s">
        <v>90</v>
      </c>
      <c r="F24" s="46">
        <v>9994777.11</v>
      </c>
      <c r="G24" s="96">
        <v>9994777.11</v>
      </c>
      <c r="H24" s="31" t="s">
        <v>39</v>
      </c>
      <c r="I24" s="93" t="s">
        <v>39</v>
      </c>
      <c r="J24" s="99" t="s">
        <v>39</v>
      </c>
      <c r="K24" s="13" t="s">
        <v>38</v>
      </c>
    </row>
    <row r="25" spans="1:11" ht="12.75">
      <c r="A25" s="32" t="s">
        <v>8</v>
      </c>
      <c r="B25" s="33" t="s">
        <v>7</v>
      </c>
      <c r="C25" s="33" t="s">
        <v>6</v>
      </c>
      <c r="D25" s="33" t="s">
        <v>91</v>
      </c>
      <c r="E25" s="33" t="s">
        <v>90</v>
      </c>
      <c r="F25" s="45">
        <v>263721.6</v>
      </c>
      <c r="G25" s="97">
        <v>263721.6</v>
      </c>
      <c r="H25" s="32" t="s">
        <v>39</v>
      </c>
      <c r="I25" s="92" t="s">
        <v>39</v>
      </c>
      <c r="J25" s="100" t="s">
        <v>39</v>
      </c>
      <c r="K25" s="48" t="s">
        <v>118</v>
      </c>
    </row>
    <row r="26" spans="1:11" ht="13.5" thickBot="1">
      <c r="A26" s="34" t="s">
        <v>8</v>
      </c>
      <c r="B26" s="35" t="s">
        <v>7</v>
      </c>
      <c r="C26" s="35" t="s">
        <v>6</v>
      </c>
      <c r="D26" s="35" t="s">
        <v>92</v>
      </c>
      <c r="E26" s="35" t="s">
        <v>90</v>
      </c>
      <c r="F26" s="81">
        <v>466990.26</v>
      </c>
      <c r="G26" s="98">
        <v>457178.85</v>
      </c>
      <c r="H26" s="34" t="s">
        <v>92</v>
      </c>
      <c r="I26" s="90" t="s">
        <v>93</v>
      </c>
      <c r="J26" s="101">
        <v>9811.41</v>
      </c>
      <c r="K26" s="44" t="s">
        <v>69</v>
      </c>
    </row>
    <row r="27" spans="1:11" s="5" customFormat="1" ht="13.5" thickBot="1">
      <c r="A27" s="28"/>
      <c r="B27" s="29"/>
      <c r="C27" s="29"/>
      <c r="D27" s="29"/>
      <c r="E27" s="29"/>
      <c r="F27" s="23">
        <f>SUM(F24:F26)</f>
        <v>10725488.969999999</v>
      </c>
      <c r="G27" s="23">
        <f>SUM(G24:G26)</f>
        <v>10715677.559999999</v>
      </c>
      <c r="H27" s="4"/>
      <c r="I27" s="4"/>
      <c r="J27" s="23">
        <f>SUM(J24:J26)</f>
        <v>9811.41</v>
      </c>
      <c r="K27" s="14"/>
    </row>
    <row r="28" spans="1:11" ht="12.75">
      <c r="A28" s="36" t="s">
        <v>9</v>
      </c>
      <c r="B28" s="37" t="s">
        <v>49</v>
      </c>
      <c r="C28" s="37" t="s">
        <v>10</v>
      </c>
      <c r="D28" s="37" t="s">
        <v>95</v>
      </c>
      <c r="E28" s="37" t="s">
        <v>90</v>
      </c>
      <c r="F28" s="46">
        <v>2608945.71</v>
      </c>
      <c r="G28" s="12">
        <v>2608945.71</v>
      </c>
      <c r="H28" s="11" t="s">
        <v>39</v>
      </c>
      <c r="I28" s="11" t="s">
        <v>39</v>
      </c>
      <c r="J28" s="11" t="s">
        <v>39</v>
      </c>
      <c r="K28" s="13" t="s">
        <v>38</v>
      </c>
    </row>
    <row r="29" spans="1:11" ht="12.75">
      <c r="A29" s="32" t="s">
        <v>9</v>
      </c>
      <c r="B29" s="33" t="s">
        <v>49</v>
      </c>
      <c r="C29" s="33" t="s">
        <v>10</v>
      </c>
      <c r="D29" s="33" t="s">
        <v>97</v>
      </c>
      <c r="E29" s="33" t="s">
        <v>90</v>
      </c>
      <c r="F29" s="45">
        <v>178211.26</v>
      </c>
      <c r="G29" s="3">
        <v>178211.26</v>
      </c>
      <c r="H29" s="2" t="s">
        <v>39</v>
      </c>
      <c r="I29" s="2" t="s">
        <v>39</v>
      </c>
      <c r="J29" s="2" t="s">
        <v>39</v>
      </c>
      <c r="K29" s="48" t="s">
        <v>118</v>
      </c>
    </row>
    <row r="30" spans="1:11" ht="12.75">
      <c r="A30" s="32" t="s">
        <v>9</v>
      </c>
      <c r="B30" s="33" t="s">
        <v>49</v>
      </c>
      <c r="C30" s="33" t="s">
        <v>10</v>
      </c>
      <c r="D30" s="33" t="s">
        <v>94</v>
      </c>
      <c r="E30" s="33" t="s">
        <v>90</v>
      </c>
      <c r="F30" s="45">
        <v>263580.62</v>
      </c>
      <c r="G30" s="3">
        <v>263580.62</v>
      </c>
      <c r="H30" s="2" t="s">
        <v>39</v>
      </c>
      <c r="I30" s="2" t="s">
        <v>39</v>
      </c>
      <c r="J30" s="2" t="s">
        <v>39</v>
      </c>
      <c r="K30" s="48" t="s">
        <v>69</v>
      </c>
    </row>
    <row r="31" spans="1:11" ht="13.5" thickBot="1">
      <c r="A31" s="34" t="s">
        <v>9</v>
      </c>
      <c r="B31" s="35" t="s">
        <v>49</v>
      </c>
      <c r="C31" s="35" t="s">
        <v>10</v>
      </c>
      <c r="D31" s="35" t="s">
        <v>96</v>
      </c>
      <c r="E31" s="35" t="s">
        <v>90</v>
      </c>
      <c r="F31" s="81">
        <v>48537.72</v>
      </c>
      <c r="G31" s="17">
        <v>48537.72</v>
      </c>
      <c r="H31" s="19" t="s">
        <v>39</v>
      </c>
      <c r="I31" s="19" t="s">
        <v>39</v>
      </c>
      <c r="J31" s="19" t="s">
        <v>39</v>
      </c>
      <c r="K31" s="44" t="s">
        <v>119</v>
      </c>
    </row>
    <row r="32" spans="1:11" s="5" customFormat="1" ht="13.5" thickBot="1">
      <c r="A32" s="28"/>
      <c r="B32" s="29"/>
      <c r="C32" s="29"/>
      <c r="D32" s="29"/>
      <c r="E32" s="29"/>
      <c r="F32" s="23">
        <f>SUM(F28:F31)</f>
        <v>3099275.31</v>
      </c>
      <c r="G32" s="23">
        <f>SUM(G28:G31)</f>
        <v>3099275.31</v>
      </c>
      <c r="H32" s="4"/>
      <c r="I32" s="4"/>
      <c r="J32" s="4"/>
      <c r="K32" s="14"/>
    </row>
    <row r="33" spans="1:11" ht="12.75">
      <c r="A33" s="36" t="s">
        <v>11</v>
      </c>
      <c r="B33" s="37" t="s">
        <v>50</v>
      </c>
      <c r="C33" s="37" t="s">
        <v>12</v>
      </c>
      <c r="D33" s="37" t="s">
        <v>98</v>
      </c>
      <c r="E33" s="37" t="s">
        <v>90</v>
      </c>
      <c r="F33" s="46">
        <v>421714.59</v>
      </c>
      <c r="G33" s="12">
        <v>421714.59</v>
      </c>
      <c r="H33" s="11" t="s">
        <v>39</v>
      </c>
      <c r="I33" s="11" t="s">
        <v>39</v>
      </c>
      <c r="J33" s="11" t="s">
        <v>39</v>
      </c>
      <c r="K33" s="13" t="s">
        <v>38</v>
      </c>
    </row>
    <row r="34" spans="1:11" ht="13.5" thickBot="1">
      <c r="A34" s="34" t="s">
        <v>11</v>
      </c>
      <c r="B34" s="35" t="s">
        <v>50</v>
      </c>
      <c r="C34" s="35" t="s">
        <v>12</v>
      </c>
      <c r="D34" s="35" t="s">
        <v>99</v>
      </c>
      <c r="E34" s="35" t="s">
        <v>90</v>
      </c>
      <c r="F34" s="81">
        <v>57238.07</v>
      </c>
      <c r="G34" s="17">
        <v>57238.07</v>
      </c>
      <c r="H34" s="19" t="s">
        <v>39</v>
      </c>
      <c r="I34" s="19" t="s">
        <v>39</v>
      </c>
      <c r="J34" s="19" t="s">
        <v>39</v>
      </c>
      <c r="K34" s="44" t="s">
        <v>69</v>
      </c>
    </row>
    <row r="35" spans="1:11" s="5" customFormat="1" ht="13.5" thickBot="1">
      <c r="A35" s="28"/>
      <c r="B35" s="29"/>
      <c r="C35" s="29"/>
      <c r="D35" s="29"/>
      <c r="E35" s="29"/>
      <c r="F35" s="23">
        <f>SUM(F33:F34)</f>
        <v>478952.66000000003</v>
      </c>
      <c r="G35" s="23">
        <f>SUM(G33:G34)</f>
        <v>478952.66000000003</v>
      </c>
      <c r="H35" s="4"/>
      <c r="I35" s="4"/>
      <c r="J35" s="4"/>
      <c r="K35" s="14"/>
    </row>
    <row r="36" spans="1:11" ht="12.75">
      <c r="A36" s="36" t="s">
        <v>13</v>
      </c>
      <c r="B36" s="37" t="s">
        <v>51</v>
      </c>
      <c r="C36" s="37" t="s">
        <v>14</v>
      </c>
      <c r="D36" s="37" t="s">
        <v>71</v>
      </c>
      <c r="E36" s="37" t="s">
        <v>90</v>
      </c>
      <c r="F36" s="46">
        <v>522978.02</v>
      </c>
      <c r="G36" s="12">
        <v>522978.02</v>
      </c>
      <c r="H36" s="11" t="s">
        <v>39</v>
      </c>
      <c r="I36" s="11" t="s">
        <v>39</v>
      </c>
      <c r="J36" s="11" t="s">
        <v>39</v>
      </c>
      <c r="K36" s="13" t="s">
        <v>38</v>
      </c>
    </row>
    <row r="37" spans="1:11" ht="12.75">
      <c r="A37" s="32" t="s">
        <v>13</v>
      </c>
      <c r="B37" s="33" t="s">
        <v>51</v>
      </c>
      <c r="C37" s="33" t="s">
        <v>14</v>
      </c>
      <c r="D37" s="33" t="s">
        <v>42</v>
      </c>
      <c r="E37" s="33" t="s">
        <v>90</v>
      </c>
      <c r="F37" s="45">
        <v>47472.79</v>
      </c>
      <c r="G37" s="3">
        <v>47472.79</v>
      </c>
      <c r="H37" s="2" t="s">
        <v>39</v>
      </c>
      <c r="I37" s="2" t="s">
        <v>39</v>
      </c>
      <c r="J37" s="2" t="s">
        <v>39</v>
      </c>
      <c r="K37" s="48" t="s">
        <v>118</v>
      </c>
    </row>
    <row r="38" spans="1:11" ht="12.75">
      <c r="A38" s="32" t="s">
        <v>13</v>
      </c>
      <c r="B38" s="33" t="s">
        <v>51</v>
      </c>
      <c r="C38" s="33" t="s">
        <v>14</v>
      </c>
      <c r="D38" s="33" t="s">
        <v>43</v>
      </c>
      <c r="E38" s="33" t="s">
        <v>90</v>
      </c>
      <c r="F38" s="45">
        <v>95996</v>
      </c>
      <c r="G38" s="3">
        <v>95996</v>
      </c>
      <c r="H38" s="2" t="s">
        <v>39</v>
      </c>
      <c r="I38" s="2" t="s">
        <v>39</v>
      </c>
      <c r="J38" s="2" t="s">
        <v>39</v>
      </c>
      <c r="K38" s="48" t="s">
        <v>69</v>
      </c>
    </row>
    <row r="39" spans="1:11" ht="13.5" thickBot="1">
      <c r="A39" s="34" t="s">
        <v>13</v>
      </c>
      <c r="B39" s="35" t="s">
        <v>51</v>
      </c>
      <c r="C39" s="35" t="s">
        <v>14</v>
      </c>
      <c r="D39" s="35" t="s">
        <v>70</v>
      </c>
      <c r="E39" s="35" t="s">
        <v>90</v>
      </c>
      <c r="F39" s="81">
        <v>48302.1</v>
      </c>
      <c r="G39" s="17">
        <v>48302.1</v>
      </c>
      <c r="H39" s="19" t="s">
        <v>39</v>
      </c>
      <c r="I39" s="19" t="s">
        <v>39</v>
      </c>
      <c r="J39" s="19" t="s">
        <v>39</v>
      </c>
      <c r="K39" s="44" t="s">
        <v>119</v>
      </c>
    </row>
    <row r="40" spans="1:11" s="5" customFormat="1" ht="13.5" thickBot="1">
      <c r="A40" s="28"/>
      <c r="B40" s="29"/>
      <c r="C40" s="29"/>
      <c r="D40" s="29"/>
      <c r="E40" s="29"/>
      <c r="F40" s="23">
        <f>SUM(F36:F39)</f>
        <v>714748.91</v>
      </c>
      <c r="G40" s="23">
        <f>SUM(G36:G39)</f>
        <v>714748.91</v>
      </c>
      <c r="H40" s="4"/>
      <c r="I40" s="4"/>
      <c r="J40" s="4"/>
      <c r="K40" s="14"/>
    </row>
    <row r="41" spans="1:11" ht="12.75">
      <c r="A41" s="36" t="s">
        <v>17</v>
      </c>
      <c r="B41" s="37" t="s">
        <v>53</v>
      </c>
      <c r="C41" s="37" t="s">
        <v>18</v>
      </c>
      <c r="D41" s="37" t="s">
        <v>78</v>
      </c>
      <c r="E41" s="37" t="s">
        <v>90</v>
      </c>
      <c r="F41" s="46">
        <v>1103654.01</v>
      </c>
      <c r="G41" s="12">
        <v>1103654.01</v>
      </c>
      <c r="H41" s="11" t="s">
        <v>39</v>
      </c>
      <c r="I41" s="11" t="s">
        <v>39</v>
      </c>
      <c r="J41" s="11" t="s">
        <v>39</v>
      </c>
      <c r="K41" s="13" t="s">
        <v>38</v>
      </c>
    </row>
    <row r="42" spans="1:11" ht="13.5" thickBot="1">
      <c r="A42" s="34" t="s">
        <v>17</v>
      </c>
      <c r="B42" s="35" t="s">
        <v>53</v>
      </c>
      <c r="C42" s="35" t="s">
        <v>18</v>
      </c>
      <c r="D42" s="35" t="s">
        <v>79</v>
      </c>
      <c r="E42" s="35" t="s">
        <v>90</v>
      </c>
      <c r="F42" s="81">
        <v>16757.65</v>
      </c>
      <c r="G42" s="17">
        <v>16757.65</v>
      </c>
      <c r="H42" s="19" t="s">
        <v>39</v>
      </c>
      <c r="I42" s="19" t="s">
        <v>39</v>
      </c>
      <c r="J42" s="19" t="s">
        <v>39</v>
      </c>
      <c r="K42" s="44" t="s">
        <v>69</v>
      </c>
    </row>
    <row r="43" spans="1:11" s="5" customFormat="1" ht="13.5" thickBot="1">
      <c r="A43" s="28"/>
      <c r="B43" s="29"/>
      <c r="C43" s="29"/>
      <c r="D43" s="29"/>
      <c r="E43" s="29"/>
      <c r="F43" s="23">
        <f>SUM(F41:F42)</f>
        <v>1120411.66</v>
      </c>
      <c r="G43" s="23">
        <f>SUM(G41:G42)</f>
        <v>1120411.66</v>
      </c>
      <c r="H43" s="4"/>
      <c r="I43" s="4"/>
      <c r="J43" s="4"/>
      <c r="K43" s="14"/>
    </row>
    <row r="44" spans="1:11" ht="12.75">
      <c r="A44" s="36" t="s">
        <v>19</v>
      </c>
      <c r="B44" s="37" t="s">
        <v>54</v>
      </c>
      <c r="C44" s="37" t="s">
        <v>20</v>
      </c>
      <c r="D44" s="37" t="s">
        <v>101</v>
      </c>
      <c r="E44" s="37" t="s">
        <v>90</v>
      </c>
      <c r="F44" s="46">
        <v>82786.88</v>
      </c>
      <c r="G44" s="12">
        <v>82786.88</v>
      </c>
      <c r="H44" s="11" t="s">
        <v>39</v>
      </c>
      <c r="I44" s="11" t="s">
        <v>39</v>
      </c>
      <c r="J44" s="11" t="s">
        <v>39</v>
      </c>
      <c r="K44" s="13" t="s">
        <v>38</v>
      </c>
    </row>
    <row r="45" spans="1:11" ht="12.75">
      <c r="A45" s="32" t="s">
        <v>19</v>
      </c>
      <c r="B45" s="33" t="s">
        <v>54</v>
      </c>
      <c r="C45" s="33" t="s">
        <v>20</v>
      </c>
      <c r="D45" s="33" t="s">
        <v>102</v>
      </c>
      <c r="E45" s="33" t="s">
        <v>90</v>
      </c>
      <c r="F45" s="45">
        <v>64126.99</v>
      </c>
      <c r="G45" s="3">
        <v>64126.99</v>
      </c>
      <c r="H45" s="2" t="s">
        <v>39</v>
      </c>
      <c r="I45" s="2" t="s">
        <v>39</v>
      </c>
      <c r="J45" s="2" t="s">
        <v>39</v>
      </c>
      <c r="K45" s="48" t="s">
        <v>118</v>
      </c>
    </row>
    <row r="46" spans="1:11" ht="13.5" thickBot="1">
      <c r="A46" s="34" t="s">
        <v>19</v>
      </c>
      <c r="B46" s="35" t="s">
        <v>54</v>
      </c>
      <c r="C46" s="35" t="s">
        <v>20</v>
      </c>
      <c r="D46" s="35" t="s">
        <v>100</v>
      </c>
      <c r="E46" s="35" t="s">
        <v>90</v>
      </c>
      <c r="F46" s="81">
        <v>30731.74</v>
      </c>
      <c r="G46" s="17">
        <v>30731.74</v>
      </c>
      <c r="H46" s="19" t="s">
        <v>39</v>
      </c>
      <c r="I46" s="19" t="s">
        <v>39</v>
      </c>
      <c r="J46" s="19" t="s">
        <v>39</v>
      </c>
      <c r="K46" s="44" t="s">
        <v>69</v>
      </c>
    </row>
    <row r="47" spans="1:11" s="5" customFormat="1" ht="13.5" thickBot="1">
      <c r="A47" s="28"/>
      <c r="B47" s="29"/>
      <c r="C47" s="29"/>
      <c r="D47" s="29"/>
      <c r="E47" s="29"/>
      <c r="F47" s="23">
        <f>SUM(F44:F46)</f>
        <v>177645.61</v>
      </c>
      <c r="G47" s="23">
        <f>SUM(G44:G46)</f>
        <v>177645.61</v>
      </c>
      <c r="H47" s="4"/>
      <c r="I47" s="4"/>
      <c r="J47" s="4"/>
      <c r="K47" s="14"/>
    </row>
    <row r="48" spans="1:11" ht="12.75">
      <c r="A48" s="36" t="s">
        <v>23</v>
      </c>
      <c r="B48" s="37" t="s">
        <v>58</v>
      </c>
      <c r="C48" s="37" t="s">
        <v>24</v>
      </c>
      <c r="D48" s="37" t="s">
        <v>104</v>
      </c>
      <c r="E48" s="37" t="s">
        <v>90</v>
      </c>
      <c r="F48" s="46">
        <v>289262.34</v>
      </c>
      <c r="G48" s="12">
        <v>289262.34</v>
      </c>
      <c r="H48" s="11" t="s">
        <v>39</v>
      </c>
      <c r="I48" s="11" t="s">
        <v>39</v>
      </c>
      <c r="J48" s="11" t="s">
        <v>39</v>
      </c>
      <c r="K48" s="13" t="s">
        <v>38</v>
      </c>
    </row>
    <row r="49" spans="1:11" ht="12.75">
      <c r="A49" s="32" t="s">
        <v>23</v>
      </c>
      <c r="B49" s="33" t="s">
        <v>58</v>
      </c>
      <c r="C49" s="33" t="s">
        <v>24</v>
      </c>
      <c r="D49" s="33" t="s">
        <v>82</v>
      </c>
      <c r="E49" s="33" t="s">
        <v>90</v>
      </c>
      <c r="F49" s="45">
        <v>86438.31</v>
      </c>
      <c r="G49" s="3">
        <v>86438.31</v>
      </c>
      <c r="H49" s="2" t="s">
        <v>39</v>
      </c>
      <c r="I49" s="2" t="s">
        <v>39</v>
      </c>
      <c r="J49" s="2" t="s">
        <v>39</v>
      </c>
      <c r="K49" s="48" t="s">
        <v>118</v>
      </c>
    </row>
    <row r="50" spans="1:11" ht="12.75">
      <c r="A50" s="32" t="s">
        <v>23</v>
      </c>
      <c r="B50" s="33" t="s">
        <v>58</v>
      </c>
      <c r="C50" s="33" t="s">
        <v>24</v>
      </c>
      <c r="D50" s="33" t="s">
        <v>105</v>
      </c>
      <c r="E50" s="33" t="s">
        <v>90</v>
      </c>
      <c r="F50" s="45">
        <v>204234.1</v>
      </c>
      <c r="G50" s="3">
        <v>204234.1</v>
      </c>
      <c r="H50" s="2" t="s">
        <v>39</v>
      </c>
      <c r="I50" s="2" t="s">
        <v>39</v>
      </c>
      <c r="J50" s="2" t="s">
        <v>39</v>
      </c>
      <c r="K50" s="48" t="s">
        <v>69</v>
      </c>
    </row>
    <row r="51" spans="1:11" ht="13.5" thickBot="1">
      <c r="A51" s="34" t="s">
        <v>23</v>
      </c>
      <c r="B51" s="35" t="s">
        <v>58</v>
      </c>
      <c r="C51" s="35" t="s">
        <v>24</v>
      </c>
      <c r="D51" s="35" t="s">
        <v>103</v>
      </c>
      <c r="E51" s="35" t="s">
        <v>90</v>
      </c>
      <c r="F51" s="81">
        <v>18849.6</v>
      </c>
      <c r="G51" s="17">
        <v>18849.6</v>
      </c>
      <c r="H51" s="19" t="s">
        <v>39</v>
      </c>
      <c r="I51" s="19" t="s">
        <v>39</v>
      </c>
      <c r="J51" s="19" t="s">
        <v>39</v>
      </c>
      <c r="K51" s="44" t="s">
        <v>119</v>
      </c>
    </row>
    <row r="52" spans="1:11" s="5" customFormat="1" ht="13.5" thickBot="1">
      <c r="A52" s="26"/>
      <c r="B52" s="27"/>
      <c r="C52" s="27"/>
      <c r="D52" s="27"/>
      <c r="E52" s="27"/>
      <c r="F52" s="10">
        <f>SUM(F48:F51)</f>
        <v>598784.35</v>
      </c>
      <c r="G52" s="10">
        <f>SUM(G48:G51)</f>
        <v>598784.35</v>
      </c>
      <c r="H52" s="9"/>
      <c r="I52" s="9"/>
      <c r="J52" s="9"/>
      <c r="K52" s="24"/>
    </row>
    <row r="53" spans="1:11" ht="12.75">
      <c r="A53" s="36" t="s">
        <v>25</v>
      </c>
      <c r="B53" s="37" t="s">
        <v>59</v>
      </c>
      <c r="C53" s="37" t="s">
        <v>26</v>
      </c>
      <c r="D53" s="37" t="s">
        <v>100</v>
      </c>
      <c r="E53" s="37" t="s">
        <v>90</v>
      </c>
      <c r="F53" s="46">
        <v>61726.95</v>
      </c>
      <c r="G53" s="12">
        <v>61726.95</v>
      </c>
      <c r="H53" s="11" t="s">
        <v>39</v>
      </c>
      <c r="I53" s="11" t="s">
        <v>39</v>
      </c>
      <c r="J53" s="11" t="s">
        <v>39</v>
      </c>
      <c r="K53" s="13" t="s">
        <v>38</v>
      </c>
    </row>
    <row r="54" spans="1:11" ht="13.5" thickBot="1">
      <c r="A54" s="34" t="s">
        <v>25</v>
      </c>
      <c r="B54" s="35" t="s">
        <v>59</v>
      </c>
      <c r="C54" s="35" t="s">
        <v>26</v>
      </c>
      <c r="D54" s="35" t="s">
        <v>102</v>
      </c>
      <c r="E54" s="35" t="s">
        <v>90</v>
      </c>
      <c r="F54" s="81">
        <v>48204.98</v>
      </c>
      <c r="G54" s="17">
        <v>48204.98</v>
      </c>
      <c r="H54" s="19" t="s">
        <v>39</v>
      </c>
      <c r="I54" s="19" t="s">
        <v>39</v>
      </c>
      <c r="J54" s="19" t="s">
        <v>39</v>
      </c>
      <c r="K54" s="44" t="s">
        <v>69</v>
      </c>
    </row>
    <row r="55" spans="1:11" s="5" customFormat="1" ht="13.5" thickBot="1">
      <c r="A55" s="28"/>
      <c r="B55" s="29"/>
      <c r="C55" s="29"/>
      <c r="D55" s="29"/>
      <c r="E55" s="29"/>
      <c r="F55" s="23">
        <f>SUM(F53:F54)</f>
        <v>109931.93</v>
      </c>
      <c r="G55" s="23">
        <f>SUM(G53:G54)</f>
        <v>109931.93</v>
      </c>
      <c r="H55" s="4"/>
      <c r="I55" s="4"/>
      <c r="J55" s="4"/>
      <c r="K55" s="14"/>
    </row>
    <row r="56" spans="1:11" ht="12.75">
      <c r="A56" s="36" t="s">
        <v>27</v>
      </c>
      <c r="B56" s="37" t="s">
        <v>67</v>
      </c>
      <c r="C56" s="37" t="s">
        <v>28</v>
      </c>
      <c r="D56" s="37" t="s">
        <v>73</v>
      </c>
      <c r="E56" s="37" t="s">
        <v>90</v>
      </c>
      <c r="F56" s="46">
        <v>30101.93</v>
      </c>
      <c r="G56" s="12">
        <v>30101.93</v>
      </c>
      <c r="H56" s="11" t="s">
        <v>39</v>
      </c>
      <c r="I56" s="11" t="s">
        <v>39</v>
      </c>
      <c r="J56" s="11" t="s">
        <v>39</v>
      </c>
      <c r="K56" s="13" t="s">
        <v>38</v>
      </c>
    </row>
    <row r="57" spans="1:11" ht="12.75">
      <c r="A57" s="32" t="s">
        <v>27</v>
      </c>
      <c r="B57" s="33" t="s">
        <v>67</v>
      </c>
      <c r="C57" s="33" t="s">
        <v>28</v>
      </c>
      <c r="D57" s="33" t="s">
        <v>75</v>
      </c>
      <c r="E57" s="33" t="s">
        <v>90</v>
      </c>
      <c r="F57" s="45">
        <v>66220.93</v>
      </c>
      <c r="G57" s="3">
        <v>66220.93</v>
      </c>
      <c r="H57" s="2" t="s">
        <v>39</v>
      </c>
      <c r="I57" s="2" t="s">
        <v>39</v>
      </c>
      <c r="J57" s="2" t="s">
        <v>39</v>
      </c>
      <c r="K57" s="48" t="s">
        <v>118</v>
      </c>
    </row>
    <row r="58" spans="1:11" ht="13.5" thickBot="1">
      <c r="A58" s="34" t="s">
        <v>27</v>
      </c>
      <c r="B58" s="35" t="s">
        <v>67</v>
      </c>
      <c r="C58" s="35" t="s">
        <v>28</v>
      </c>
      <c r="D58" s="35" t="s">
        <v>40</v>
      </c>
      <c r="E58" s="35" t="s">
        <v>90</v>
      </c>
      <c r="F58" s="81">
        <v>20139.17</v>
      </c>
      <c r="G58" s="17">
        <v>20139.17</v>
      </c>
      <c r="H58" s="19" t="s">
        <v>39</v>
      </c>
      <c r="I58" s="19" t="s">
        <v>39</v>
      </c>
      <c r="J58" s="19" t="s">
        <v>39</v>
      </c>
      <c r="K58" s="44" t="s">
        <v>69</v>
      </c>
    </row>
    <row r="59" spans="1:11" s="5" customFormat="1" ht="13.5" thickBot="1">
      <c r="A59" s="28"/>
      <c r="B59" s="29"/>
      <c r="C59" s="29"/>
      <c r="D59" s="29"/>
      <c r="E59" s="29"/>
      <c r="F59" s="23">
        <f>SUM(F56:F58)</f>
        <v>116462.02999999998</v>
      </c>
      <c r="G59" s="23">
        <f>SUM(G56:G58)</f>
        <v>116462.02999999998</v>
      </c>
      <c r="H59" s="4"/>
      <c r="I59" s="4"/>
      <c r="J59" s="4"/>
      <c r="K59" s="14"/>
    </row>
    <row r="60" spans="1:11" ht="12.75">
      <c r="A60" s="36" t="s">
        <v>29</v>
      </c>
      <c r="B60" s="37" t="s">
        <v>68</v>
      </c>
      <c r="C60" s="37" t="s">
        <v>30</v>
      </c>
      <c r="D60" s="37" t="s">
        <v>106</v>
      </c>
      <c r="E60" s="37" t="s">
        <v>90</v>
      </c>
      <c r="F60" s="46">
        <v>5482.89</v>
      </c>
      <c r="G60" s="12">
        <v>1827.63</v>
      </c>
      <c r="H60" s="11" t="s">
        <v>106</v>
      </c>
      <c r="I60" s="11" t="s">
        <v>93</v>
      </c>
      <c r="J60" s="12">
        <v>3655.26</v>
      </c>
      <c r="K60" s="13" t="s">
        <v>118</v>
      </c>
    </row>
    <row r="61" spans="1:11" ht="13.5" thickBot="1">
      <c r="A61" s="34" t="s">
        <v>29</v>
      </c>
      <c r="B61" s="35" t="s">
        <v>68</v>
      </c>
      <c r="C61" s="35" t="s">
        <v>30</v>
      </c>
      <c r="D61" s="35" t="s">
        <v>107</v>
      </c>
      <c r="E61" s="35" t="s">
        <v>90</v>
      </c>
      <c r="F61" s="81">
        <v>82606.35</v>
      </c>
      <c r="G61" s="17">
        <v>82606.35</v>
      </c>
      <c r="H61" s="19" t="s">
        <v>39</v>
      </c>
      <c r="I61" s="19" t="s">
        <v>39</v>
      </c>
      <c r="J61" s="19" t="s">
        <v>39</v>
      </c>
      <c r="K61" s="44" t="s">
        <v>69</v>
      </c>
    </row>
    <row r="62" spans="1:11" s="5" customFormat="1" ht="13.5" thickBot="1">
      <c r="A62" s="28"/>
      <c r="B62" s="29"/>
      <c r="C62" s="29"/>
      <c r="D62" s="29"/>
      <c r="E62" s="29"/>
      <c r="F62" s="23">
        <f>SUM(F60:F61)</f>
        <v>88089.24</v>
      </c>
      <c r="G62" s="23">
        <f>SUM(G60:G61)</f>
        <v>84433.98000000001</v>
      </c>
      <c r="H62" s="4"/>
      <c r="I62" s="4"/>
      <c r="J62" s="23">
        <f>SUM(J60:J61)</f>
        <v>3655.26</v>
      </c>
      <c r="K62" s="14"/>
    </row>
    <row r="63" spans="1:11" ht="13.5" thickBot="1">
      <c r="A63" s="38" t="s">
        <v>33</v>
      </c>
      <c r="B63" s="39" t="s">
        <v>61</v>
      </c>
      <c r="C63" s="39" t="s">
        <v>34</v>
      </c>
      <c r="D63" s="39" t="s">
        <v>56</v>
      </c>
      <c r="E63" s="39" t="s">
        <v>90</v>
      </c>
      <c r="F63" s="89">
        <v>41582.11</v>
      </c>
      <c r="G63" s="21">
        <v>41582.11</v>
      </c>
      <c r="H63" s="20" t="s">
        <v>39</v>
      </c>
      <c r="I63" s="20" t="s">
        <v>39</v>
      </c>
      <c r="J63" s="20" t="s">
        <v>39</v>
      </c>
      <c r="K63" s="57" t="s">
        <v>118</v>
      </c>
    </row>
    <row r="64" spans="1:11" s="5" customFormat="1" ht="13.5" thickBot="1">
      <c r="A64" s="28"/>
      <c r="B64" s="29"/>
      <c r="C64" s="29"/>
      <c r="D64" s="29"/>
      <c r="E64" s="29"/>
      <c r="F64" s="23">
        <f>SUM(F63)</f>
        <v>41582.11</v>
      </c>
      <c r="G64" s="23">
        <f>SUM(G63)</f>
        <v>41582.11</v>
      </c>
      <c r="H64" s="4"/>
      <c r="I64" s="4"/>
      <c r="J64" s="4"/>
      <c r="K64" s="14"/>
    </row>
    <row r="65" spans="1:11" ht="13.5" thickBot="1">
      <c r="A65" s="38" t="s">
        <v>64</v>
      </c>
      <c r="B65" s="39" t="s">
        <v>63</v>
      </c>
      <c r="C65" s="39" t="s">
        <v>44</v>
      </c>
      <c r="D65" s="39" t="s">
        <v>108</v>
      </c>
      <c r="E65" s="39" t="s">
        <v>90</v>
      </c>
      <c r="F65" s="89">
        <v>24196.9</v>
      </c>
      <c r="G65" s="21">
        <v>24196.9</v>
      </c>
      <c r="H65" s="20" t="s">
        <v>39</v>
      </c>
      <c r="I65" s="20" t="s">
        <v>39</v>
      </c>
      <c r="J65" s="20" t="s">
        <v>39</v>
      </c>
      <c r="K65" s="57" t="s">
        <v>69</v>
      </c>
    </row>
    <row r="66" spans="1:11" s="5" customFormat="1" ht="13.5" thickBot="1">
      <c r="A66" s="53"/>
      <c r="B66" s="4"/>
      <c r="C66" s="4"/>
      <c r="D66" s="4"/>
      <c r="E66" s="4"/>
      <c r="F66" s="54">
        <f>SUM(F65)</f>
        <v>24196.9</v>
      </c>
      <c r="G66" s="54">
        <f>SUM(G65)</f>
        <v>24196.9</v>
      </c>
      <c r="H66" s="4"/>
      <c r="I66" s="4"/>
      <c r="J66" s="4"/>
      <c r="K66" s="14"/>
    </row>
    <row r="67" spans="1:11" s="5" customFormat="1" ht="13.5" thickBot="1">
      <c r="A67" s="53"/>
      <c r="B67" s="4"/>
      <c r="C67" s="4"/>
      <c r="D67" s="4"/>
      <c r="E67" s="4"/>
      <c r="F67" s="54">
        <f>F27+F32+F35+F40+F43+F47+F52+F55+F59+F62+F64+F66</f>
        <v>17295569.679999996</v>
      </c>
      <c r="G67" s="54">
        <f>G27+G32+G35+G40+G43+G47+G52+G55+G59+G62+G64+G66</f>
        <v>17282103.009999998</v>
      </c>
      <c r="H67" s="4"/>
      <c r="I67" s="4"/>
      <c r="J67" s="54">
        <f>J27+J32+J35+J40+J43+J47+J52+J55+J59+J62+J64+J66</f>
        <v>13466.67</v>
      </c>
      <c r="K67" s="14"/>
    </row>
    <row r="70" spans="1:11" ht="29.25" customHeight="1">
      <c r="A70" s="119" t="s">
        <v>123</v>
      </c>
      <c r="B70" s="119"/>
      <c r="C70" s="119"/>
      <c r="D70" s="119"/>
      <c r="E70" s="119"/>
      <c r="F70" s="119"/>
      <c r="G70" s="119"/>
      <c r="H70" s="119"/>
      <c r="I70" s="88"/>
      <c r="J70" s="88"/>
      <c r="K70" s="88"/>
    </row>
    <row r="73" ht="13.5" thickBot="1"/>
    <row r="74" spans="1:8" s="1" customFormat="1" ht="23.25" thickBot="1">
      <c r="A74" s="55" t="s">
        <v>5</v>
      </c>
      <c r="B74" s="56" t="s">
        <v>4</v>
      </c>
      <c r="C74" s="56" t="s">
        <v>3</v>
      </c>
      <c r="D74" s="56" t="s">
        <v>45</v>
      </c>
      <c r="E74" s="56" t="s">
        <v>46</v>
      </c>
      <c r="F74" s="56" t="s">
        <v>47</v>
      </c>
      <c r="G74" s="56" t="s">
        <v>48</v>
      </c>
      <c r="H74" s="75" t="s">
        <v>41</v>
      </c>
    </row>
    <row r="75" spans="1:8" ht="12.75">
      <c r="A75" s="36" t="s">
        <v>11</v>
      </c>
      <c r="B75" s="37" t="s">
        <v>50</v>
      </c>
      <c r="C75" s="37" t="s">
        <v>12</v>
      </c>
      <c r="D75" s="37" t="s">
        <v>109</v>
      </c>
      <c r="E75" s="37" t="s">
        <v>90</v>
      </c>
      <c r="F75" s="12">
        <v>4379.76</v>
      </c>
      <c r="G75" s="12">
        <f>F75</f>
        <v>4379.76</v>
      </c>
      <c r="H75" s="13" t="s">
        <v>118</v>
      </c>
    </row>
    <row r="76" spans="1:8" ht="13.5" thickBot="1">
      <c r="A76" s="49" t="s">
        <v>11</v>
      </c>
      <c r="B76" s="50" t="s">
        <v>50</v>
      </c>
      <c r="C76" s="50" t="s">
        <v>12</v>
      </c>
      <c r="D76" s="50" t="s">
        <v>120</v>
      </c>
      <c r="E76" s="50" t="s">
        <v>83</v>
      </c>
      <c r="F76" s="51">
        <v>-1.99</v>
      </c>
      <c r="G76" s="51">
        <v>-1.99</v>
      </c>
      <c r="H76" s="52" t="s">
        <v>118</v>
      </c>
    </row>
    <row r="77" spans="1:8" ht="13.5" thickBot="1">
      <c r="A77" s="102" t="s">
        <v>39</v>
      </c>
      <c r="B77" s="103" t="s">
        <v>39</v>
      </c>
      <c r="C77" s="103" t="s">
        <v>39</v>
      </c>
      <c r="D77" s="103" t="s">
        <v>39</v>
      </c>
      <c r="E77" s="103" t="s">
        <v>39</v>
      </c>
      <c r="F77" s="104">
        <f>SUM(F75:F76)</f>
        <v>4377.77</v>
      </c>
      <c r="G77" s="104">
        <f>SUM(G75:G76)</f>
        <v>4377.77</v>
      </c>
      <c r="H77" s="105"/>
    </row>
    <row r="80" spans="1:11" ht="29.25" customHeight="1">
      <c r="A80" s="119" t="s">
        <v>123</v>
      </c>
      <c r="B80" s="119"/>
      <c r="C80" s="119"/>
      <c r="D80" s="119"/>
      <c r="E80" s="119"/>
      <c r="F80" s="119"/>
      <c r="G80" s="119"/>
      <c r="H80" s="119"/>
      <c r="I80" s="88"/>
      <c r="J80" s="88"/>
      <c r="K80" s="88"/>
    </row>
    <row r="83" ht="13.5" thickBot="1"/>
    <row r="84" spans="1:8" s="76" customFormat="1" ht="23.25" thickBot="1">
      <c r="A84" s="79" t="s">
        <v>5</v>
      </c>
      <c r="B84" s="80" t="s">
        <v>4</v>
      </c>
      <c r="C84" s="80" t="s">
        <v>3</v>
      </c>
      <c r="D84" s="80" t="s">
        <v>45</v>
      </c>
      <c r="E84" s="80" t="s">
        <v>46</v>
      </c>
      <c r="F84" s="80" t="s">
        <v>47</v>
      </c>
      <c r="G84" s="80" t="s">
        <v>48</v>
      </c>
      <c r="H84" s="95" t="s">
        <v>65</v>
      </c>
    </row>
    <row r="85" spans="1:8" ht="12.75">
      <c r="A85" s="106" t="s">
        <v>17</v>
      </c>
      <c r="B85" s="107" t="s">
        <v>53</v>
      </c>
      <c r="C85" s="107" t="s">
        <v>18</v>
      </c>
      <c r="D85" s="107" t="s">
        <v>80</v>
      </c>
      <c r="E85" s="107" t="s">
        <v>90</v>
      </c>
      <c r="F85" s="41">
        <v>834012.6</v>
      </c>
      <c r="G85" s="41">
        <f>F85</f>
        <v>834012.6</v>
      </c>
      <c r="H85" s="42" t="s">
        <v>118</v>
      </c>
    </row>
    <row r="86" spans="1:8" ht="13.5" thickBot="1">
      <c r="A86" s="108" t="s">
        <v>17</v>
      </c>
      <c r="B86" s="109" t="s">
        <v>53</v>
      </c>
      <c r="C86" s="109" t="s">
        <v>18</v>
      </c>
      <c r="D86" s="110">
        <v>194</v>
      </c>
      <c r="E86" s="59" t="s">
        <v>84</v>
      </c>
      <c r="F86" s="111">
        <v>-52160.77</v>
      </c>
      <c r="G86" s="111">
        <v>-52160.77</v>
      </c>
      <c r="H86" s="42" t="s">
        <v>118</v>
      </c>
    </row>
    <row r="87" spans="1:8" s="5" customFormat="1" ht="13.5" thickBot="1">
      <c r="A87" s="112" t="s">
        <v>39</v>
      </c>
      <c r="B87" s="113" t="s">
        <v>39</v>
      </c>
      <c r="C87" s="113" t="s">
        <v>39</v>
      </c>
      <c r="D87" s="113" t="s">
        <v>39</v>
      </c>
      <c r="E87" s="113" t="s">
        <v>39</v>
      </c>
      <c r="F87" s="114">
        <f>SUM(F85:F86)</f>
        <v>781851.83</v>
      </c>
      <c r="G87" s="114">
        <f>SUM(G85:G86)</f>
        <v>781851.83</v>
      </c>
      <c r="H87" s="115"/>
    </row>
    <row r="90" spans="1:11" ht="29.25" customHeight="1">
      <c r="A90" s="119" t="s">
        <v>123</v>
      </c>
      <c r="B90" s="119"/>
      <c r="C90" s="119"/>
      <c r="D90" s="119"/>
      <c r="E90" s="119"/>
      <c r="F90" s="119"/>
      <c r="G90" s="119"/>
      <c r="H90" s="119"/>
      <c r="I90" s="88"/>
      <c r="J90" s="88"/>
      <c r="K90" s="88"/>
    </row>
    <row r="91" ht="14.25" customHeight="1"/>
    <row r="94" ht="13.5" thickBot="1"/>
    <row r="95" spans="1:8" ht="23.25" thickBot="1">
      <c r="A95" s="55" t="s">
        <v>5</v>
      </c>
      <c r="B95" s="56" t="s">
        <v>4</v>
      </c>
      <c r="C95" s="56" t="s">
        <v>3</v>
      </c>
      <c r="D95" s="56" t="s">
        <v>45</v>
      </c>
      <c r="E95" s="56" t="s">
        <v>46</v>
      </c>
      <c r="F95" s="56" t="s">
        <v>47</v>
      </c>
      <c r="G95" s="56" t="s">
        <v>48</v>
      </c>
      <c r="H95" s="75" t="s">
        <v>65</v>
      </c>
    </row>
    <row r="96" spans="1:8" ht="12.75">
      <c r="A96" s="36" t="s">
        <v>29</v>
      </c>
      <c r="B96" s="37" t="s">
        <v>68</v>
      </c>
      <c r="C96" s="37" t="s">
        <v>30</v>
      </c>
      <c r="D96" s="37" t="s">
        <v>110</v>
      </c>
      <c r="E96" s="37" t="s">
        <v>90</v>
      </c>
      <c r="F96" s="12">
        <v>1153800</v>
      </c>
      <c r="G96" s="12">
        <f>F96</f>
        <v>1153800</v>
      </c>
      <c r="H96" s="13" t="s">
        <v>38</v>
      </c>
    </row>
    <row r="97" spans="1:8" ht="13.5" thickBot="1">
      <c r="A97" s="49" t="s">
        <v>29</v>
      </c>
      <c r="B97" s="50" t="s">
        <v>68</v>
      </c>
      <c r="C97" s="50" t="s">
        <v>30</v>
      </c>
      <c r="D97" s="50" t="s">
        <v>121</v>
      </c>
      <c r="E97" s="50" t="s">
        <v>84</v>
      </c>
      <c r="F97" s="51">
        <v>-28.06</v>
      </c>
      <c r="G97" s="51">
        <v>-28.06</v>
      </c>
      <c r="H97" s="52" t="s">
        <v>38</v>
      </c>
    </row>
    <row r="98" spans="1:8" s="5" customFormat="1" ht="13.5" thickBot="1">
      <c r="A98" s="72" t="s">
        <v>39</v>
      </c>
      <c r="B98" s="73" t="s">
        <v>39</v>
      </c>
      <c r="C98" s="73" t="s">
        <v>39</v>
      </c>
      <c r="D98" s="73" t="s">
        <v>39</v>
      </c>
      <c r="E98" s="73" t="s">
        <v>39</v>
      </c>
      <c r="F98" s="116">
        <f>SUM(F96:F97)</f>
        <v>1153771.94</v>
      </c>
      <c r="G98" s="116">
        <f>SUM(G96:G97)</f>
        <v>1153771.94</v>
      </c>
      <c r="H98" s="117"/>
    </row>
    <row r="101" spans="1:11" ht="29.25" customHeight="1">
      <c r="A101" s="119" t="s">
        <v>123</v>
      </c>
      <c r="B101" s="119"/>
      <c r="C101" s="119"/>
      <c r="D101" s="119"/>
      <c r="E101" s="119"/>
      <c r="F101" s="119"/>
      <c r="G101" s="119"/>
      <c r="H101" s="119"/>
      <c r="I101" s="88"/>
      <c r="J101" s="88"/>
      <c r="K101" s="88"/>
    </row>
    <row r="104" ht="13.5" thickBot="1"/>
    <row r="105" spans="1:8" s="76" customFormat="1" ht="23.25" thickBot="1">
      <c r="A105" s="55" t="s">
        <v>5</v>
      </c>
      <c r="B105" s="56" t="s">
        <v>4</v>
      </c>
      <c r="C105" s="56" t="s">
        <v>3</v>
      </c>
      <c r="D105" s="56" t="s">
        <v>45</v>
      </c>
      <c r="E105" s="56" t="s">
        <v>46</v>
      </c>
      <c r="F105" s="56" t="s">
        <v>47</v>
      </c>
      <c r="G105" s="56" t="s">
        <v>48</v>
      </c>
      <c r="H105" s="75" t="s">
        <v>65</v>
      </c>
    </row>
    <row r="106" spans="1:8" ht="12.75">
      <c r="A106" s="36" t="s">
        <v>31</v>
      </c>
      <c r="B106" s="37" t="s">
        <v>60</v>
      </c>
      <c r="C106" s="37" t="s">
        <v>32</v>
      </c>
      <c r="D106" s="37" t="s">
        <v>111</v>
      </c>
      <c r="E106" s="37" t="s">
        <v>112</v>
      </c>
      <c r="F106" s="12">
        <v>156210.23</v>
      </c>
      <c r="G106" s="12">
        <f>F106</f>
        <v>156210.23</v>
      </c>
      <c r="H106" s="13" t="s">
        <v>118</v>
      </c>
    </row>
    <row r="107" spans="1:8" ht="13.5" thickBot="1">
      <c r="A107" s="49" t="s">
        <v>31</v>
      </c>
      <c r="B107" s="50" t="s">
        <v>60</v>
      </c>
      <c r="C107" s="50" t="s">
        <v>32</v>
      </c>
      <c r="D107" s="50" t="s">
        <v>124</v>
      </c>
      <c r="E107" s="50" t="s">
        <v>83</v>
      </c>
      <c r="F107" s="51">
        <v>-0.01</v>
      </c>
      <c r="G107" s="51">
        <v>-0.01</v>
      </c>
      <c r="H107" s="52" t="s">
        <v>118</v>
      </c>
    </row>
    <row r="108" spans="1:8" ht="13.5" thickBot="1">
      <c r="A108" s="65"/>
      <c r="B108" s="66"/>
      <c r="C108" s="66"/>
      <c r="D108" s="66"/>
      <c r="E108" s="66"/>
      <c r="F108" s="64">
        <f>SUM(F106:F107)</f>
        <v>156210.22</v>
      </c>
      <c r="G108" s="64">
        <f>SUM(G106:G107)</f>
        <v>156210.22</v>
      </c>
      <c r="H108" s="67"/>
    </row>
    <row r="113" spans="1:11" ht="12.75" customHeight="1">
      <c r="A113" s="119" t="s">
        <v>122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</row>
    <row r="116" ht="13.5" thickBot="1"/>
    <row r="117" spans="1:10" s="76" customFormat="1" ht="45.75" thickBot="1">
      <c r="A117" s="55" t="s">
        <v>5</v>
      </c>
      <c r="B117" s="56" t="s">
        <v>4</v>
      </c>
      <c r="C117" s="56" t="s">
        <v>3</v>
      </c>
      <c r="D117" s="56" t="s">
        <v>45</v>
      </c>
      <c r="E117" s="56" t="s">
        <v>46</v>
      </c>
      <c r="F117" s="56" t="s">
        <v>47</v>
      </c>
      <c r="G117" s="56" t="s">
        <v>48</v>
      </c>
      <c r="H117" s="56" t="s">
        <v>0</v>
      </c>
      <c r="I117" s="56" t="s">
        <v>1</v>
      </c>
      <c r="J117" s="75" t="s">
        <v>41</v>
      </c>
    </row>
    <row r="118" spans="1:10" ht="12.75">
      <c r="A118" s="36" t="s">
        <v>15</v>
      </c>
      <c r="B118" s="37" t="s">
        <v>52</v>
      </c>
      <c r="C118" s="37" t="s">
        <v>16</v>
      </c>
      <c r="D118" s="37" t="s">
        <v>113</v>
      </c>
      <c r="E118" s="37" t="s">
        <v>90</v>
      </c>
      <c r="F118" s="12">
        <v>865611.04</v>
      </c>
      <c r="G118" s="12">
        <v>865611.04</v>
      </c>
      <c r="H118" s="11" t="s">
        <v>39</v>
      </c>
      <c r="I118" s="11" t="s">
        <v>39</v>
      </c>
      <c r="J118" s="13" t="s">
        <v>38</v>
      </c>
    </row>
    <row r="119" spans="1:10" ht="12.75">
      <c r="A119" s="32" t="s">
        <v>15</v>
      </c>
      <c r="B119" s="33" t="s">
        <v>52</v>
      </c>
      <c r="C119" s="33" t="s">
        <v>16</v>
      </c>
      <c r="D119" s="33" t="s">
        <v>115</v>
      </c>
      <c r="E119" s="33" t="s">
        <v>90</v>
      </c>
      <c r="F119" s="3">
        <v>26130.7</v>
      </c>
      <c r="G119" s="3">
        <v>26130.7</v>
      </c>
      <c r="H119" s="2" t="s">
        <v>39</v>
      </c>
      <c r="I119" s="2" t="s">
        <v>39</v>
      </c>
      <c r="J119" s="48" t="s">
        <v>118</v>
      </c>
    </row>
    <row r="120" spans="1:10" ht="13.5" thickBot="1">
      <c r="A120" s="49" t="s">
        <v>15</v>
      </c>
      <c r="B120" s="50" t="s">
        <v>52</v>
      </c>
      <c r="C120" s="50" t="s">
        <v>16</v>
      </c>
      <c r="D120" s="50" t="s">
        <v>114</v>
      </c>
      <c r="E120" s="50" t="s">
        <v>90</v>
      </c>
      <c r="F120" s="51">
        <v>144248</v>
      </c>
      <c r="G120" s="51">
        <v>144248</v>
      </c>
      <c r="H120" s="47" t="s">
        <v>39</v>
      </c>
      <c r="I120" s="47" t="s">
        <v>39</v>
      </c>
      <c r="J120" s="52" t="s">
        <v>66</v>
      </c>
    </row>
    <row r="121" spans="1:10" s="5" customFormat="1" ht="13.5" thickBot="1">
      <c r="A121" s="26"/>
      <c r="B121" s="27"/>
      <c r="C121" s="27"/>
      <c r="D121" s="27"/>
      <c r="E121" s="27"/>
      <c r="F121" s="10">
        <f>SUM(F118:F120)</f>
        <v>1035989.74</v>
      </c>
      <c r="G121" s="10">
        <f>SUM(G118:G120)</f>
        <v>1035989.74</v>
      </c>
      <c r="H121" s="9"/>
      <c r="I121" s="9"/>
      <c r="J121" s="24"/>
    </row>
    <row r="125" spans="1:11" s="70" customFormat="1" ht="12.75">
      <c r="A125" s="119" t="s">
        <v>88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</row>
    <row r="127" ht="13.5" thickBot="1"/>
    <row r="128" spans="1:11" s="1" customFormat="1" ht="51.75" thickBot="1">
      <c r="A128" s="77" t="s">
        <v>5</v>
      </c>
      <c r="B128" s="78" t="s">
        <v>4</v>
      </c>
      <c r="C128" s="78" t="s">
        <v>3</v>
      </c>
      <c r="D128" s="78" t="s">
        <v>45</v>
      </c>
      <c r="E128" s="78" t="s">
        <v>46</v>
      </c>
      <c r="F128" s="78" t="s">
        <v>47</v>
      </c>
      <c r="G128" s="78" t="s">
        <v>48</v>
      </c>
      <c r="H128" s="78" t="s">
        <v>0</v>
      </c>
      <c r="I128" s="78" t="s">
        <v>1</v>
      </c>
      <c r="J128" s="78" t="s">
        <v>2</v>
      </c>
      <c r="K128" s="82" t="s">
        <v>65</v>
      </c>
    </row>
    <row r="129" spans="1:12" s="1" customFormat="1" ht="13.5" thickBot="1">
      <c r="A129" s="58" t="s">
        <v>8</v>
      </c>
      <c r="B129" s="59" t="s">
        <v>7</v>
      </c>
      <c r="C129" s="59" t="s">
        <v>6</v>
      </c>
      <c r="D129" s="59">
        <v>1663</v>
      </c>
      <c r="E129" s="60">
        <v>43098</v>
      </c>
      <c r="F129" s="71">
        <v>437309.83</v>
      </c>
      <c r="G129" s="71">
        <v>437309.83</v>
      </c>
      <c r="H129" s="62" t="s">
        <v>39</v>
      </c>
      <c r="I129" s="62" t="s">
        <v>39</v>
      </c>
      <c r="J129" s="62" t="s">
        <v>39</v>
      </c>
      <c r="K129" s="74" t="s">
        <v>77</v>
      </c>
      <c r="L129" s="118"/>
    </row>
    <row r="130" spans="1:11" s="5" customFormat="1" ht="13.5" thickBot="1">
      <c r="A130" s="26"/>
      <c r="B130" s="27"/>
      <c r="C130" s="27"/>
      <c r="D130" s="27"/>
      <c r="E130" s="27"/>
      <c r="F130" s="10">
        <f>SUM(F129)</f>
        <v>437309.83</v>
      </c>
      <c r="G130" s="10">
        <f>SUM(G129)</f>
        <v>437309.83</v>
      </c>
      <c r="H130" s="9"/>
      <c r="I130" s="9"/>
      <c r="J130" s="9"/>
      <c r="K130" s="24"/>
    </row>
    <row r="131" spans="1:11" s="5" customFormat="1" ht="13.5" thickBot="1">
      <c r="A131" s="49" t="s">
        <v>9</v>
      </c>
      <c r="B131" s="50" t="s">
        <v>49</v>
      </c>
      <c r="C131" s="50" t="s">
        <v>10</v>
      </c>
      <c r="D131" s="59">
        <v>47536</v>
      </c>
      <c r="E131" s="60">
        <v>43098</v>
      </c>
      <c r="F131" s="61">
        <v>202680.12</v>
      </c>
      <c r="G131" s="61">
        <v>202680.12</v>
      </c>
      <c r="H131" s="87"/>
      <c r="I131" s="86"/>
      <c r="J131" s="86"/>
      <c r="K131" s="74" t="s">
        <v>77</v>
      </c>
    </row>
    <row r="132" spans="1:11" s="5" customFormat="1" ht="13.5" thickBot="1">
      <c r="A132" s="26"/>
      <c r="B132" s="27"/>
      <c r="C132" s="27"/>
      <c r="D132" s="27"/>
      <c r="E132" s="27"/>
      <c r="F132" s="10">
        <f>SUM(F131)</f>
        <v>202680.12</v>
      </c>
      <c r="G132" s="10">
        <f>SUM(G131)</f>
        <v>202680.12</v>
      </c>
      <c r="H132" s="9"/>
      <c r="I132" s="9"/>
      <c r="J132" s="9"/>
      <c r="K132" s="24"/>
    </row>
    <row r="133" spans="1:11" ht="13.5" thickBot="1">
      <c r="A133" s="65" t="s">
        <v>13</v>
      </c>
      <c r="B133" s="66" t="s">
        <v>51</v>
      </c>
      <c r="C133" s="66" t="s">
        <v>14</v>
      </c>
      <c r="D133" s="66">
        <v>1541</v>
      </c>
      <c r="E133" s="85">
        <v>43097</v>
      </c>
      <c r="F133" s="64">
        <v>63399.94</v>
      </c>
      <c r="G133" s="64">
        <v>63399.94</v>
      </c>
      <c r="H133" s="63" t="s">
        <v>39</v>
      </c>
      <c r="I133" s="63" t="s">
        <v>39</v>
      </c>
      <c r="J133" s="63" t="s">
        <v>39</v>
      </c>
      <c r="K133" s="67" t="s">
        <v>77</v>
      </c>
    </row>
    <row r="134" spans="1:11" s="5" customFormat="1" ht="13.5" thickBot="1">
      <c r="A134" s="28"/>
      <c r="B134" s="29"/>
      <c r="C134" s="29"/>
      <c r="D134" s="29"/>
      <c r="E134" s="29"/>
      <c r="F134" s="23">
        <f>SUM(F133)</f>
        <v>63399.94</v>
      </c>
      <c r="G134" s="23">
        <f>SUM(G133)</f>
        <v>63399.94</v>
      </c>
      <c r="H134" s="4"/>
      <c r="I134" s="4"/>
      <c r="J134" s="4"/>
      <c r="K134" s="14"/>
    </row>
    <row r="135" spans="1:11" ht="13.5" thickBot="1">
      <c r="A135" s="38" t="s">
        <v>17</v>
      </c>
      <c r="B135" s="39" t="s">
        <v>53</v>
      </c>
      <c r="C135" s="39" t="s">
        <v>18</v>
      </c>
      <c r="D135" s="39">
        <v>752</v>
      </c>
      <c r="E135" s="69">
        <v>43098</v>
      </c>
      <c r="F135" s="21">
        <v>34944.85</v>
      </c>
      <c r="G135" s="21">
        <v>34944.85</v>
      </c>
      <c r="H135" s="20"/>
      <c r="I135" s="20"/>
      <c r="J135" s="20"/>
      <c r="K135" s="57" t="s">
        <v>77</v>
      </c>
    </row>
    <row r="136" spans="1:11" s="5" customFormat="1" ht="13.5" thickBot="1">
      <c r="A136" s="28"/>
      <c r="B136" s="29"/>
      <c r="C136" s="29"/>
      <c r="D136" s="29"/>
      <c r="E136" s="29"/>
      <c r="F136" s="23">
        <f>SUM(F135)</f>
        <v>34944.85</v>
      </c>
      <c r="G136" s="23">
        <f>SUM(G135)</f>
        <v>34944.85</v>
      </c>
      <c r="H136" s="4"/>
      <c r="I136" s="4"/>
      <c r="J136" s="4"/>
      <c r="K136" s="14"/>
    </row>
    <row r="137" spans="1:11" ht="23.25" thickBot="1">
      <c r="A137" s="83" t="s">
        <v>29</v>
      </c>
      <c r="B137" s="39" t="s">
        <v>68</v>
      </c>
      <c r="C137" s="39" t="s">
        <v>30</v>
      </c>
      <c r="D137" s="39">
        <v>1058</v>
      </c>
      <c r="E137" s="69">
        <v>43096</v>
      </c>
      <c r="F137" s="21">
        <v>73633.79</v>
      </c>
      <c r="G137" s="21">
        <v>73633.79</v>
      </c>
      <c r="H137" s="20"/>
      <c r="I137" s="20"/>
      <c r="J137" s="20"/>
      <c r="K137" s="57" t="s">
        <v>77</v>
      </c>
    </row>
    <row r="138" spans="1:11" s="5" customFormat="1" ht="13.5" thickBot="1">
      <c r="A138" s="28"/>
      <c r="B138" s="29"/>
      <c r="C138" s="29"/>
      <c r="D138" s="29"/>
      <c r="E138" s="29"/>
      <c r="F138" s="23">
        <f>F137</f>
        <v>73633.79</v>
      </c>
      <c r="G138" s="23">
        <f>G137</f>
        <v>73633.79</v>
      </c>
      <c r="H138" s="4"/>
      <c r="I138" s="4"/>
      <c r="J138" s="4"/>
      <c r="K138" s="14"/>
    </row>
    <row r="139" spans="1:11" s="5" customFormat="1" ht="13.5" thickBot="1">
      <c r="A139" s="53"/>
      <c r="B139" s="4"/>
      <c r="C139" s="4"/>
      <c r="D139" s="4"/>
      <c r="E139" s="4"/>
      <c r="F139" s="54">
        <f>F138+F136+F134+F132+F130</f>
        <v>811968.53</v>
      </c>
      <c r="G139" s="54">
        <f>G138+G136+G134+G132+G130</f>
        <v>811968.53</v>
      </c>
      <c r="H139" s="4"/>
      <c r="I139" s="4"/>
      <c r="J139" s="4"/>
      <c r="K139" s="14"/>
    </row>
    <row r="140" spans="1:11" s="5" customFormat="1" ht="12.75">
      <c r="A140" s="43"/>
      <c r="B140" s="43"/>
      <c r="C140" s="43"/>
      <c r="D140" s="43"/>
      <c r="E140" s="43"/>
      <c r="F140" s="84"/>
      <c r="G140" s="84"/>
      <c r="H140" s="43"/>
      <c r="I140" s="43"/>
      <c r="J140" s="43"/>
      <c r="K140" s="43"/>
    </row>
    <row r="145" spans="1:11" ht="12.75" customHeight="1">
      <c r="A145" s="119" t="s">
        <v>122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8" ht="13.5" thickBot="1"/>
    <row r="149" spans="1:10" s="76" customFormat="1" ht="45.75" thickBot="1">
      <c r="A149" s="55" t="s">
        <v>5</v>
      </c>
      <c r="B149" s="56" t="s">
        <v>4</v>
      </c>
      <c r="C149" s="56" t="s">
        <v>3</v>
      </c>
      <c r="D149" s="56" t="s">
        <v>45</v>
      </c>
      <c r="E149" s="56" t="s">
        <v>46</v>
      </c>
      <c r="F149" s="56" t="s">
        <v>47</v>
      </c>
      <c r="G149" s="56" t="s">
        <v>48</v>
      </c>
      <c r="H149" s="56" t="s">
        <v>0</v>
      </c>
      <c r="I149" s="56" t="s">
        <v>1</v>
      </c>
      <c r="J149" s="75" t="s">
        <v>65</v>
      </c>
    </row>
    <row r="150" spans="1:10" ht="12.75">
      <c r="A150" s="36" t="s">
        <v>21</v>
      </c>
      <c r="B150" s="37" t="s">
        <v>55</v>
      </c>
      <c r="C150" s="37" t="s">
        <v>22</v>
      </c>
      <c r="D150" s="37" t="s">
        <v>126</v>
      </c>
      <c r="E150" s="37" t="s">
        <v>90</v>
      </c>
      <c r="F150" s="12">
        <v>52071.04</v>
      </c>
      <c r="G150" s="12">
        <v>52071.04</v>
      </c>
      <c r="H150" s="11" t="s">
        <v>39</v>
      </c>
      <c r="I150" s="11" t="s">
        <v>39</v>
      </c>
      <c r="J150" s="16" t="s">
        <v>38</v>
      </c>
    </row>
    <row r="151" spans="1:10" ht="13.5" thickBot="1">
      <c r="A151" s="34" t="s">
        <v>21</v>
      </c>
      <c r="B151" s="35" t="s">
        <v>55</v>
      </c>
      <c r="C151" s="35" t="s">
        <v>22</v>
      </c>
      <c r="D151" s="35" t="s">
        <v>125</v>
      </c>
      <c r="E151" s="35" t="s">
        <v>90</v>
      </c>
      <c r="F151" s="17">
        <v>140534.97</v>
      </c>
      <c r="G151" s="17">
        <v>140534.97</v>
      </c>
      <c r="H151" s="19" t="s">
        <v>39</v>
      </c>
      <c r="I151" s="19" t="s">
        <v>39</v>
      </c>
      <c r="J151" s="18" t="s">
        <v>66</v>
      </c>
    </row>
    <row r="152" spans="1:10" s="5" customFormat="1" ht="13.5" thickBot="1">
      <c r="A152" s="28"/>
      <c r="B152" s="29"/>
      <c r="C152" s="29"/>
      <c r="D152" s="29"/>
      <c r="E152" s="29"/>
      <c r="F152" s="23">
        <f>SUM(F150:F151)</f>
        <v>192606.01</v>
      </c>
      <c r="G152" s="23">
        <f>SUM(G150:G151)</f>
        <v>192606.01</v>
      </c>
      <c r="H152" s="4"/>
      <c r="I152" s="4"/>
      <c r="J152" s="14"/>
    </row>
    <row r="153" spans="1:10" ht="13.5" thickBot="1">
      <c r="A153" s="38" t="s">
        <v>74</v>
      </c>
      <c r="B153" s="39" t="s">
        <v>57</v>
      </c>
      <c r="C153" s="39" t="s">
        <v>35</v>
      </c>
      <c r="D153" s="39" t="s">
        <v>81</v>
      </c>
      <c r="E153" s="39" t="s">
        <v>90</v>
      </c>
      <c r="F153" s="21">
        <v>46473.14</v>
      </c>
      <c r="G153" s="21">
        <v>46473.14</v>
      </c>
      <c r="H153" s="20" t="s">
        <v>39</v>
      </c>
      <c r="I153" s="20" t="s">
        <v>39</v>
      </c>
      <c r="J153" s="22" t="s">
        <v>38</v>
      </c>
    </row>
    <row r="154" spans="1:10" s="5" customFormat="1" ht="13.5" thickBot="1">
      <c r="A154" s="28"/>
      <c r="B154" s="29"/>
      <c r="C154" s="29"/>
      <c r="D154" s="29"/>
      <c r="E154" s="29"/>
      <c r="F154" s="23">
        <f>SUM(F153)</f>
        <v>46473.14</v>
      </c>
      <c r="G154" s="23">
        <f>SUM(G153)</f>
        <v>46473.14</v>
      </c>
      <c r="H154" s="4"/>
      <c r="I154" s="4"/>
      <c r="J154" s="14"/>
    </row>
    <row r="155" spans="1:10" ht="13.5" thickBot="1">
      <c r="A155" s="38" t="s">
        <v>36</v>
      </c>
      <c r="B155" s="39" t="s">
        <v>62</v>
      </c>
      <c r="C155" s="39" t="s">
        <v>37</v>
      </c>
      <c r="D155" s="39" t="s">
        <v>72</v>
      </c>
      <c r="E155" s="39" t="s">
        <v>90</v>
      </c>
      <c r="F155" s="21">
        <v>222737.02</v>
      </c>
      <c r="G155" s="21">
        <v>222737.02</v>
      </c>
      <c r="H155" s="20" t="s">
        <v>39</v>
      </c>
      <c r="I155" s="20" t="s">
        <v>39</v>
      </c>
      <c r="J155" s="22" t="s">
        <v>66</v>
      </c>
    </row>
    <row r="156" spans="1:10" s="5" customFormat="1" ht="13.5" thickBot="1">
      <c r="A156" s="28"/>
      <c r="B156" s="29"/>
      <c r="C156" s="29"/>
      <c r="D156" s="29"/>
      <c r="E156" s="29"/>
      <c r="F156" s="54">
        <f>SUM(F155)</f>
        <v>222737.02</v>
      </c>
      <c r="G156" s="54">
        <f>SUM(G155)</f>
        <v>222737.02</v>
      </c>
      <c r="H156" s="4"/>
      <c r="I156" s="4"/>
      <c r="J156" s="14"/>
    </row>
    <row r="157" spans="1:10" s="5" customFormat="1" ht="13.5" thickBot="1">
      <c r="A157" s="28"/>
      <c r="B157" s="29"/>
      <c r="C157" s="29"/>
      <c r="D157" s="29"/>
      <c r="E157" s="29"/>
      <c r="F157" s="54">
        <f>F152+F154+F156</f>
        <v>461816.17000000004</v>
      </c>
      <c r="G157" s="54">
        <f>G152+G154+G156</f>
        <v>461816.17000000004</v>
      </c>
      <c r="H157" s="4"/>
      <c r="I157" s="4"/>
      <c r="J157" s="14"/>
    </row>
  </sheetData>
  <sheetProtection/>
  <mergeCells count="10">
    <mergeCell ref="A101:H101"/>
    <mergeCell ref="A113:K113"/>
    <mergeCell ref="A125:K125"/>
    <mergeCell ref="A145:K145"/>
    <mergeCell ref="D4:G4"/>
    <mergeCell ref="A5:I5"/>
    <mergeCell ref="A19:K19"/>
    <mergeCell ref="A70:H70"/>
    <mergeCell ref="A80:H80"/>
    <mergeCell ref="A90:H90"/>
  </mergeCells>
  <printOptions/>
  <pageMargins left="0.17" right="0.16" top="0.17" bottom="0.17" header="0.17" footer="0.17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A110" sqref="A110:IV117"/>
    </sheetView>
  </sheetViews>
  <sheetFormatPr defaultColWidth="9.140625" defaultRowHeight="12.75"/>
  <cols>
    <col min="1" max="1" width="65.140625" style="0" bestFit="1" customWidth="1"/>
    <col min="2" max="3" width="8.7109375" style="0" bestFit="1" customWidth="1"/>
    <col min="4" max="4" width="7.28125" style="0" bestFit="1" customWidth="1"/>
    <col min="6" max="7" width="12.7109375" style="0" bestFit="1" customWidth="1"/>
    <col min="8" max="8" width="11.7109375" style="0" bestFit="1" customWidth="1"/>
    <col min="10" max="10" width="10.140625" style="0" bestFit="1" customWidth="1"/>
    <col min="11" max="11" width="6.421875" style="0" bestFit="1" customWidth="1"/>
  </cols>
  <sheetData>
    <row r="1" spans="1:9" ht="15">
      <c r="A1" s="7"/>
      <c r="B1" s="6"/>
      <c r="F1" s="122"/>
      <c r="I1" s="25"/>
    </row>
    <row r="2" spans="6:9" ht="12.75">
      <c r="F2" s="122"/>
      <c r="I2" s="8"/>
    </row>
    <row r="3" spans="6:9" ht="12.75">
      <c r="F3" s="122"/>
      <c r="I3" s="8"/>
    </row>
    <row r="4" spans="4:7" ht="12.75">
      <c r="D4" s="120"/>
      <c r="E4" s="120"/>
      <c r="F4" s="120"/>
      <c r="G4" s="120"/>
    </row>
    <row r="5" spans="1:11" ht="25.5" customHeight="1">
      <c r="A5" s="119" t="s">
        <v>127</v>
      </c>
      <c r="B5" s="119"/>
      <c r="C5" s="119"/>
      <c r="D5" s="119"/>
      <c r="E5" s="119"/>
      <c r="F5" s="119"/>
      <c r="G5" s="119"/>
      <c r="H5" s="119"/>
      <c r="I5" s="119"/>
      <c r="J5" s="119"/>
      <c r="K5" s="88"/>
    </row>
    <row r="8" ht="13.5" thickBot="1"/>
    <row r="9" spans="1:10" s="76" customFormat="1" ht="34.5" thickBot="1">
      <c r="A9" s="55" t="s">
        <v>5</v>
      </c>
      <c r="B9" s="56" t="s">
        <v>4</v>
      </c>
      <c r="C9" s="56" t="s">
        <v>3</v>
      </c>
      <c r="D9" s="56" t="s">
        <v>45</v>
      </c>
      <c r="E9" s="56" t="s">
        <v>46</v>
      </c>
      <c r="F9" s="56" t="s">
        <v>47</v>
      </c>
      <c r="G9" s="56" t="s">
        <v>48</v>
      </c>
      <c r="H9" s="56" t="s">
        <v>128</v>
      </c>
      <c r="I9" s="56" t="s">
        <v>129</v>
      </c>
      <c r="J9" s="75" t="s">
        <v>65</v>
      </c>
    </row>
    <row r="10" spans="1:10" ht="13.5" thickBot="1">
      <c r="A10" s="58" t="s">
        <v>9</v>
      </c>
      <c r="B10" s="59" t="s">
        <v>49</v>
      </c>
      <c r="C10" s="59" t="s">
        <v>10</v>
      </c>
      <c r="D10" s="59" t="s">
        <v>130</v>
      </c>
      <c r="E10" s="59" t="s">
        <v>131</v>
      </c>
      <c r="F10" s="71">
        <v>2032139.75</v>
      </c>
      <c r="G10" s="71">
        <v>499368.34</v>
      </c>
      <c r="H10" s="123">
        <f>1532771.41</f>
        <v>1532771.41</v>
      </c>
      <c r="I10" s="123">
        <f>F10-G10-H10</f>
        <v>0</v>
      </c>
      <c r="J10" s="124" t="s">
        <v>38</v>
      </c>
    </row>
    <row r="11" spans="1:10" ht="13.5" thickBot="1">
      <c r="A11" s="125"/>
      <c r="B11" s="9"/>
      <c r="C11" s="9"/>
      <c r="D11" s="9"/>
      <c r="E11" s="9"/>
      <c r="F11" s="9"/>
      <c r="G11" s="126">
        <f>SUM(G10)</f>
        <v>499368.34</v>
      </c>
      <c r="H11" s="9"/>
      <c r="I11" s="9"/>
      <c r="J11" s="24"/>
    </row>
    <row r="14" spans="1:11" s="127" customFormat="1" ht="12.75">
      <c r="A14" s="119" t="s">
        <v>133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88"/>
    </row>
    <row r="15" spans="1:11" s="127" customFormat="1" ht="12.75">
      <c r="A15"/>
      <c r="B15"/>
      <c r="C15"/>
      <c r="D15"/>
      <c r="E15"/>
      <c r="F15"/>
      <c r="G15"/>
      <c r="H15"/>
      <c r="I15"/>
      <c r="J15"/>
      <c r="K15"/>
    </row>
    <row r="16" spans="1:11" s="127" customFormat="1" ht="12.75">
      <c r="A16"/>
      <c r="B16"/>
      <c r="C16"/>
      <c r="D16"/>
      <c r="E16"/>
      <c r="F16"/>
      <c r="G16"/>
      <c r="H16"/>
      <c r="I16"/>
      <c r="J16"/>
      <c r="K16"/>
    </row>
    <row r="17" spans="1:11" s="127" customFormat="1" ht="13.5" thickBot="1">
      <c r="A17"/>
      <c r="B17"/>
      <c r="C17"/>
      <c r="D17"/>
      <c r="E17"/>
      <c r="F17"/>
      <c r="G17"/>
      <c r="H17"/>
      <c r="I17"/>
      <c r="J17"/>
      <c r="K17"/>
    </row>
    <row r="18" spans="1:11" ht="34.5" thickBot="1">
      <c r="A18" s="55" t="s">
        <v>5</v>
      </c>
      <c r="B18" s="56" t="s">
        <v>4</v>
      </c>
      <c r="C18" s="56" t="s">
        <v>3</v>
      </c>
      <c r="D18" s="56" t="s">
        <v>45</v>
      </c>
      <c r="E18" s="56" t="s">
        <v>46</v>
      </c>
      <c r="F18" s="56" t="s">
        <v>47</v>
      </c>
      <c r="G18" s="56" t="s">
        <v>48</v>
      </c>
      <c r="H18" s="56" t="s">
        <v>0</v>
      </c>
      <c r="I18" s="56" t="s">
        <v>1</v>
      </c>
      <c r="J18" s="56" t="s">
        <v>2</v>
      </c>
      <c r="K18" s="75" t="s">
        <v>65</v>
      </c>
    </row>
    <row r="19" spans="1:11" ht="12.75">
      <c r="A19" s="31" t="s">
        <v>8</v>
      </c>
      <c r="B19" s="139" t="s">
        <v>7</v>
      </c>
      <c r="C19" s="139" t="s">
        <v>6</v>
      </c>
      <c r="D19" s="139" t="s">
        <v>134</v>
      </c>
      <c r="E19" s="139" t="s">
        <v>135</v>
      </c>
      <c r="F19" s="140">
        <v>9805164.41</v>
      </c>
      <c r="G19" s="140">
        <v>9805164.41</v>
      </c>
      <c r="H19" s="141" t="s">
        <v>39</v>
      </c>
      <c r="I19" s="141" t="s">
        <v>39</v>
      </c>
      <c r="J19" s="141" t="s">
        <v>39</v>
      </c>
      <c r="K19" s="142" t="s">
        <v>38</v>
      </c>
    </row>
    <row r="20" spans="1:11" ht="12.75">
      <c r="A20" s="32" t="s">
        <v>8</v>
      </c>
      <c r="B20" s="33" t="s">
        <v>7</v>
      </c>
      <c r="C20" s="33" t="s">
        <v>6</v>
      </c>
      <c r="D20" s="33" t="s">
        <v>136</v>
      </c>
      <c r="E20" s="33" t="s">
        <v>135</v>
      </c>
      <c r="F20" s="3">
        <v>382653.22</v>
      </c>
      <c r="G20" s="3">
        <v>331050.82</v>
      </c>
      <c r="H20" s="33" t="s">
        <v>136</v>
      </c>
      <c r="I20" s="33" t="s">
        <v>137</v>
      </c>
      <c r="J20" s="3">
        <v>51602.4</v>
      </c>
      <c r="K20" s="48" t="s">
        <v>138</v>
      </c>
    </row>
    <row r="21" spans="1:11" ht="13.5" thickBot="1">
      <c r="A21" s="34" t="s">
        <v>8</v>
      </c>
      <c r="B21" s="35" t="s">
        <v>7</v>
      </c>
      <c r="C21" s="35" t="s">
        <v>6</v>
      </c>
      <c r="D21" s="35" t="s">
        <v>139</v>
      </c>
      <c r="E21" s="35" t="s">
        <v>135</v>
      </c>
      <c r="F21" s="17">
        <v>605082.51</v>
      </c>
      <c r="G21" s="17">
        <v>547109.81</v>
      </c>
      <c r="H21" s="35" t="s">
        <v>139</v>
      </c>
      <c r="I21" s="35" t="s">
        <v>137</v>
      </c>
      <c r="J21" s="17">
        <v>57972.7</v>
      </c>
      <c r="K21" s="44" t="s">
        <v>66</v>
      </c>
    </row>
    <row r="22" spans="1:11" ht="13.5" thickBot="1">
      <c r="A22" s="28"/>
      <c r="B22" s="29"/>
      <c r="C22" s="29"/>
      <c r="D22" s="29"/>
      <c r="E22" s="29"/>
      <c r="F22" s="23">
        <f>SUM(F19:F21)</f>
        <v>10792900.14</v>
      </c>
      <c r="G22" s="23">
        <f>SUM(G19:G21)</f>
        <v>10683325.040000001</v>
      </c>
      <c r="H22" s="4"/>
      <c r="I22" s="4"/>
      <c r="J22" s="23">
        <f>SUM(J19:J21)</f>
        <v>109575.1</v>
      </c>
      <c r="K22" s="14"/>
    </row>
    <row r="23" spans="1:11" ht="12.75">
      <c r="A23" s="36" t="s">
        <v>9</v>
      </c>
      <c r="B23" s="37" t="s">
        <v>49</v>
      </c>
      <c r="C23" s="37" t="s">
        <v>10</v>
      </c>
      <c r="D23" s="37" t="s">
        <v>140</v>
      </c>
      <c r="E23" s="37" t="s">
        <v>135</v>
      </c>
      <c r="F23" s="12">
        <v>3546260.59</v>
      </c>
      <c r="G23" s="12">
        <v>3546260.59</v>
      </c>
      <c r="H23" s="11" t="s">
        <v>39</v>
      </c>
      <c r="I23" s="11" t="s">
        <v>39</v>
      </c>
      <c r="J23" s="11" t="s">
        <v>39</v>
      </c>
      <c r="K23" s="13" t="s">
        <v>38</v>
      </c>
    </row>
    <row r="24" spans="1:11" ht="12.75">
      <c r="A24" s="32" t="s">
        <v>9</v>
      </c>
      <c r="B24" s="33" t="s">
        <v>49</v>
      </c>
      <c r="C24" s="33" t="s">
        <v>10</v>
      </c>
      <c r="D24" s="33" t="s">
        <v>141</v>
      </c>
      <c r="E24" s="33" t="s">
        <v>135</v>
      </c>
      <c r="F24" s="3">
        <v>497019.83</v>
      </c>
      <c r="G24" s="3">
        <v>497019.83</v>
      </c>
      <c r="H24" s="2" t="s">
        <v>39</v>
      </c>
      <c r="I24" s="2" t="s">
        <v>39</v>
      </c>
      <c r="J24" s="2" t="s">
        <v>39</v>
      </c>
      <c r="K24" s="48" t="s">
        <v>138</v>
      </c>
    </row>
    <row r="25" spans="1:11" ht="12.75">
      <c r="A25" s="32" t="s">
        <v>9</v>
      </c>
      <c r="B25" s="33" t="s">
        <v>49</v>
      </c>
      <c r="C25" s="33" t="s">
        <v>10</v>
      </c>
      <c r="D25" s="33" t="s">
        <v>142</v>
      </c>
      <c r="E25" s="33" t="s">
        <v>135</v>
      </c>
      <c r="F25" s="3">
        <v>1186488.45</v>
      </c>
      <c r="G25" s="3">
        <v>1186488.45</v>
      </c>
      <c r="H25" s="2" t="s">
        <v>39</v>
      </c>
      <c r="I25" s="2" t="s">
        <v>39</v>
      </c>
      <c r="J25" s="2" t="s">
        <v>39</v>
      </c>
      <c r="K25" s="48" t="s">
        <v>66</v>
      </c>
    </row>
    <row r="26" spans="1:11" ht="13.5" thickBot="1">
      <c r="A26" s="34" t="s">
        <v>9</v>
      </c>
      <c r="B26" s="35" t="s">
        <v>49</v>
      </c>
      <c r="C26" s="35" t="s">
        <v>10</v>
      </c>
      <c r="D26" s="35" t="s">
        <v>143</v>
      </c>
      <c r="E26" s="35" t="s">
        <v>135</v>
      </c>
      <c r="F26" s="17">
        <v>43118.46</v>
      </c>
      <c r="G26" s="17">
        <v>43118.46</v>
      </c>
      <c r="H26" s="19" t="s">
        <v>39</v>
      </c>
      <c r="I26" s="19" t="s">
        <v>39</v>
      </c>
      <c r="J26" s="19" t="s">
        <v>39</v>
      </c>
      <c r="K26" s="44" t="s">
        <v>119</v>
      </c>
    </row>
    <row r="27" spans="1:11" ht="13.5" thickBot="1">
      <c r="A27" s="53"/>
      <c r="B27" s="4"/>
      <c r="C27" s="4"/>
      <c r="D27" s="4"/>
      <c r="E27" s="4"/>
      <c r="F27" s="54">
        <f>SUM(F23:F26)</f>
        <v>5272887.33</v>
      </c>
      <c r="G27" s="54">
        <f>SUM(G23:G26)</f>
        <v>5272887.33</v>
      </c>
      <c r="H27" s="4"/>
      <c r="I27" s="4"/>
      <c r="J27" s="4"/>
      <c r="K27" s="14"/>
    </row>
    <row r="28" spans="1:11" ht="12.75">
      <c r="A28" s="36" t="s">
        <v>11</v>
      </c>
      <c r="B28" s="37" t="s">
        <v>50</v>
      </c>
      <c r="C28" s="37" t="s">
        <v>12</v>
      </c>
      <c r="D28" s="37" t="s">
        <v>144</v>
      </c>
      <c r="E28" s="37" t="s">
        <v>135</v>
      </c>
      <c r="F28" s="12">
        <v>852818.67</v>
      </c>
      <c r="G28" s="12">
        <v>852818.67</v>
      </c>
      <c r="H28" s="11" t="s">
        <v>39</v>
      </c>
      <c r="I28" s="11" t="s">
        <v>39</v>
      </c>
      <c r="J28" s="11" t="s">
        <v>39</v>
      </c>
      <c r="K28" s="13" t="s">
        <v>38</v>
      </c>
    </row>
    <row r="29" spans="1:11" ht="13.5" thickBot="1">
      <c r="A29" s="34" t="s">
        <v>11</v>
      </c>
      <c r="B29" s="35" t="s">
        <v>50</v>
      </c>
      <c r="C29" s="35" t="s">
        <v>12</v>
      </c>
      <c r="D29" s="35" t="s">
        <v>145</v>
      </c>
      <c r="E29" s="35" t="s">
        <v>135</v>
      </c>
      <c r="F29" s="17">
        <v>148161.69</v>
      </c>
      <c r="G29" s="17">
        <v>148161.69</v>
      </c>
      <c r="H29" s="19" t="s">
        <v>39</v>
      </c>
      <c r="I29" s="19" t="s">
        <v>39</v>
      </c>
      <c r="J29" s="19" t="s">
        <v>39</v>
      </c>
      <c r="K29" s="44" t="s">
        <v>66</v>
      </c>
    </row>
    <row r="30" spans="1:11" ht="13.5" thickBot="1">
      <c r="A30" s="28"/>
      <c r="B30" s="29"/>
      <c r="C30" s="29"/>
      <c r="D30" s="29"/>
      <c r="E30" s="29"/>
      <c r="F30" s="23">
        <f>SUM(F28:F29)</f>
        <v>1000980.3600000001</v>
      </c>
      <c r="G30" s="23">
        <f>SUM(G28:G29)</f>
        <v>1000980.3600000001</v>
      </c>
      <c r="H30" s="4"/>
      <c r="I30" s="4"/>
      <c r="J30" s="4"/>
      <c r="K30" s="14"/>
    </row>
    <row r="31" spans="1:11" ht="12.75">
      <c r="A31" s="36" t="s">
        <v>13</v>
      </c>
      <c r="B31" s="37" t="s">
        <v>51</v>
      </c>
      <c r="C31" s="37" t="s">
        <v>14</v>
      </c>
      <c r="D31" s="37" t="s">
        <v>146</v>
      </c>
      <c r="E31" s="37" t="s">
        <v>135</v>
      </c>
      <c r="F31" s="12">
        <v>567827.8</v>
      </c>
      <c r="G31" s="12">
        <v>567827.8</v>
      </c>
      <c r="H31" s="11" t="s">
        <v>39</v>
      </c>
      <c r="I31" s="11" t="s">
        <v>39</v>
      </c>
      <c r="J31" s="11" t="s">
        <v>39</v>
      </c>
      <c r="K31" s="13" t="s">
        <v>38</v>
      </c>
    </row>
    <row r="32" spans="1:11" ht="12.75">
      <c r="A32" s="32" t="s">
        <v>13</v>
      </c>
      <c r="B32" s="33" t="s">
        <v>51</v>
      </c>
      <c r="C32" s="33" t="s">
        <v>14</v>
      </c>
      <c r="D32" s="33" t="s">
        <v>147</v>
      </c>
      <c r="E32" s="33" t="s">
        <v>135</v>
      </c>
      <c r="F32" s="3">
        <v>222588.85</v>
      </c>
      <c r="G32" s="3">
        <v>222588.85</v>
      </c>
      <c r="H32" s="2" t="s">
        <v>39</v>
      </c>
      <c r="I32" s="2" t="s">
        <v>39</v>
      </c>
      <c r="J32" s="2" t="s">
        <v>39</v>
      </c>
      <c r="K32" s="48" t="s">
        <v>138</v>
      </c>
    </row>
    <row r="33" spans="1:11" ht="12.75">
      <c r="A33" s="32" t="s">
        <v>13</v>
      </c>
      <c r="B33" s="33" t="s">
        <v>51</v>
      </c>
      <c r="C33" s="33" t="s">
        <v>14</v>
      </c>
      <c r="D33" s="33" t="s">
        <v>148</v>
      </c>
      <c r="E33" s="33" t="s">
        <v>135</v>
      </c>
      <c r="F33" s="3">
        <v>173220</v>
      </c>
      <c r="G33" s="3">
        <v>173220</v>
      </c>
      <c r="H33" s="2" t="s">
        <v>39</v>
      </c>
      <c r="I33" s="2" t="s">
        <v>39</v>
      </c>
      <c r="J33" s="2" t="s">
        <v>39</v>
      </c>
      <c r="K33" s="48" t="s">
        <v>66</v>
      </c>
    </row>
    <row r="34" spans="1:11" ht="13.5" thickBot="1">
      <c r="A34" s="34" t="s">
        <v>13</v>
      </c>
      <c r="B34" s="35" t="s">
        <v>51</v>
      </c>
      <c r="C34" s="35" t="s">
        <v>14</v>
      </c>
      <c r="D34" s="35" t="s">
        <v>149</v>
      </c>
      <c r="E34" s="35" t="s">
        <v>135</v>
      </c>
      <c r="F34" s="17">
        <v>46652.76</v>
      </c>
      <c r="G34" s="17">
        <v>46652.76</v>
      </c>
      <c r="H34" s="19" t="s">
        <v>39</v>
      </c>
      <c r="I34" s="19" t="s">
        <v>39</v>
      </c>
      <c r="J34" s="19" t="s">
        <v>39</v>
      </c>
      <c r="K34" s="44" t="s">
        <v>119</v>
      </c>
    </row>
    <row r="35" spans="1:11" ht="13.5" thickBot="1">
      <c r="A35" s="28"/>
      <c r="B35" s="29"/>
      <c r="C35" s="29"/>
      <c r="D35" s="29"/>
      <c r="E35" s="29"/>
      <c r="F35" s="23">
        <f>SUM(F31:F34)</f>
        <v>1010289.41</v>
      </c>
      <c r="G35" s="23">
        <f>SUM(G31:G34)</f>
        <v>1010289.41</v>
      </c>
      <c r="H35" s="4"/>
      <c r="I35" s="4"/>
      <c r="J35" s="4"/>
      <c r="K35" s="14"/>
    </row>
    <row r="36" spans="1:11" ht="12.75">
      <c r="A36" s="36" t="s">
        <v>15</v>
      </c>
      <c r="B36" s="37" t="s">
        <v>52</v>
      </c>
      <c r="C36" s="37" t="s">
        <v>16</v>
      </c>
      <c r="D36" s="37" t="s">
        <v>150</v>
      </c>
      <c r="E36" s="37" t="s">
        <v>135</v>
      </c>
      <c r="F36" s="12">
        <v>960555.99</v>
      </c>
      <c r="G36" s="12">
        <v>960555.99</v>
      </c>
      <c r="H36" s="11" t="s">
        <v>39</v>
      </c>
      <c r="I36" s="11" t="s">
        <v>39</v>
      </c>
      <c r="J36" s="11" t="s">
        <v>39</v>
      </c>
      <c r="K36" s="13" t="s">
        <v>38</v>
      </c>
    </row>
    <row r="37" spans="1:11" ht="12.75">
      <c r="A37" s="32" t="s">
        <v>15</v>
      </c>
      <c r="B37" s="33" t="s">
        <v>52</v>
      </c>
      <c r="C37" s="33" t="s">
        <v>16</v>
      </c>
      <c r="D37" s="33" t="s">
        <v>151</v>
      </c>
      <c r="E37" s="33" t="s">
        <v>135</v>
      </c>
      <c r="F37" s="3">
        <v>21848.1</v>
      </c>
      <c r="G37" s="3">
        <v>21848.1</v>
      </c>
      <c r="H37" s="2" t="s">
        <v>39</v>
      </c>
      <c r="I37" s="2" t="s">
        <v>39</v>
      </c>
      <c r="J37" s="2" t="s">
        <v>39</v>
      </c>
      <c r="K37" s="48" t="s">
        <v>138</v>
      </c>
    </row>
    <row r="38" spans="1:11" ht="13.5" thickBot="1">
      <c r="A38" s="34" t="s">
        <v>15</v>
      </c>
      <c r="B38" s="35" t="s">
        <v>52</v>
      </c>
      <c r="C38" s="35" t="s">
        <v>16</v>
      </c>
      <c r="D38" s="35" t="s">
        <v>152</v>
      </c>
      <c r="E38" s="35" t="s">
        <v>135</v>
      </c>
      <c r="F38" s="17">
        <v>246069</v>
      </c>
      <c r="G38" s="17">
        <v>246069</v>
      </c>
      <c r="H38" s="19" t="s">
        <v>39</v>
      </c>
      <c r="I38" s="19" t="s">
        <v>39</v>
      </c>
      <c r="J38" s="19" t="s">
        <v>39</v>
      </c>
      <c r="K38" s="44" t="s">
        <v>66</v>
      </c>
    </row>
    <row r="39" spans="1:11" ht="13.5" thickBot="1">
      <c r="A39" s="28"/>
      <c r="B39" s="29"/>
      <c r="C39" s="29"/>
      <c r="D39" s="29"/>
      <c r="E39" s="29"/>
      <c r="F39" s="23">
        <f>SUM(F36:F38)</f>
        <v>1228473.0899999999</v>
      </c>
      <c r="G39" s="23">
        <f>SUM(G36:G38)</f>
        <v>1228473.0899999999</v>
      </c>
      <c r="H39" s="4"/>
      <c r="I39" s="4"/>
      <c r="J39" s="4"/>
      <c r="K39" s="14"/>
    </row>
    <row r="40" spans="1:11" ht="12.75">
      <c r="A40" s="36" t="s">
        <v>17</v>
      </c>
      <c r="B40" s="37" t="s">
        <v>53</v>
      </c>
      <c r="C40" s="37" t="s">
        <v>18</v>
      </c>
      <c r="D40" s="37" t="s">
        <v>82</v>
      </c>
      <c r="E40" s="37" t="s">
        <v>135</v>
      </c>
      <c r="F40" s="12">
        <v>1028936.13</v>
      </c>
      <c r="G40" s="12">
        <v>1028936.13</v>
      </c>
      <c r="H40" s="11" t="s">
        <v>39</v>
      </c>
      <c r="I40" s="11" t="s">
        <v>39</v>
      </c>
      <c r="J40" s="11" t="s">
        <v>39</v>
      </c>
      <c r="K40" s="13" t="s">
        <v>38</v>
      </c>
    </row>
    <row r="41" spans="1:11" ht="12.75">
      <c r="A41" s="32" t="s">
        <v>17</v>
      </c>
      <c r="B41" s="33" t="s">
        <v>53</v>
      </c>
      <c r="C41" s="33" t="s">
        <v>18</v>
      </c>
      <c r="D41" s="33" t="s">
        <v>105</v>
      </c>
      <c r="E41" s="33" t="s">
        <v>135</v>
      </c>
      <c r="F41" s="3">
        <v>894175.04</v>
      </c>
      <c r="G41" s="3">
        <v>894175.04</v>
      </c>
      <c r="H41" s="2" t="s">
        <v>39</v>
      </c>
      <c r="I41" s="2" t="s">
        <v>39</v>
      </c>
      <c r="J41" s="2" t="s">
        <v>39</v>
      </c>
      <c r="K41" s="48" t="s">
        <v>138</v>
      </c>
    </row>
    <row r="42" spans="1:11" ht="13.5" thickBot="1">
      <c r="A42" s="34" t="s">
        <v>17</v>
      </c>
      <c r="B42" s="35" t="s">
        <v>53</v>
      </c>
      <c r="C42" s="35" t="s">
        <v>18</v>
      </c>
      <c r="D42" s="35" t="s">
        <v>104</v>
      </c>
      <c r="E42" s="35" t="s">
        <v>135</v>
      </c>
      <c r="F42" s="17">
        <v>9063</v>
      </c>
      <c r="G42" s="17">
        <v>9063</v>
      </c>
      <c r="H42" s="19" t="s">
        <v>39</v>
      </c>
      <c r="I42" s="19" t="s">
        <v>39</v>
      </c>
      <c r="J42" s="19" t="s">
        <v>39</v>
      </c>
      <c r="K42" s="44" t="s">
        <v>66</v>
      </c>
    </row>
    <row r="43" spans="1:11" ht="13.5" thickBot="1">
      <c r="A43" s="28"/>
      <c r="B43" s="29"/>
      <c r="C43" s="29"/>
      <c r="D43" s="29"/>
      <c r="E43" s="29"/>
      <c r="F43" s="23">
        <f>SUM(F40:F42)</f>
        <v>1932174.17</v>
      </c>
      <c r="G43" s="23">
        <f>SUM(G40:G42)</f>
        <v>1932174.17</v>
      </c>
      <c r="H43" s="4"/>
      <c r="I43" s="4"/>
      <c r="J43" s="4"/>
      <c r="K43" s="14"/>
    </row>
    <row r="44" spans="1:11" ht="12.75">
      <c r="A44" s="36" t="s">
        <v>19</v>
      </c>
      <c r="B44" s="37" t="s">
        <v>54</v>
      </c>
      <c r="C44" s="37" t="s">
        <v>20</v>
      </c>
      <c r="D44" s="37" t="s">
        <v>147</v>
      </c>
      <c r="E44" s="37" t="s">
        <v>135</v>
      </c>
      <c r="F44" s="12">
        <v>82860.93</v>
      </c>
      <c r="G44" s="12">
        <v>82860.93</v>
      </c>
      <c r="H44" s="11" t="s">
        <v>39</v>
      </c>
      <c r="I44" s="11" t="s">
        <v>39</v>
      </c>
      <c r="J44" s="11" t="s">
        <v>39</v>
      </c>
      <c r="K44" s="13" t="s">
        <v>38</v>
      </c>
    </row>
    <row r="45" spans="1:11" ht="12.75">
      <c r="A45" s="32" t="s">
        <v>19</v>
      </c>
      <c r="B45" s="33" t="s">
        <v>54</v>
      </c>
      <c r="C45" s="33" t="s">
        <v>20</v>
      </c>
      <c r="D45" s="33" t="s">
        <v>146</v>
      </c>
      <c r="E45" s="33" t="s">
        <v>135</v>
      </c>
      <c r="F45" s="3">
        <v>66024.62</v>
      </c>
      <c r="G45" s="3">
        <v>66024.62</v>
      </c>
      <c r="H45" s="2" t="s">
        <v>39</v>
      </c>
      <c r="I45" s="2" t="s">
        <v>39</v>
      </c>
      <c r="J45" s="2" t="s">
        <v>39</v>
      </c>
      <c r="K45" s="48" t="s">
        <v>138</v>
      </c>
    </row>
    <row r="46" spans="1:11" ht="13.5" thickBot="1">
      <c r="A46" s="34" t="s">
        <v>19</v>
      </c>
      <c r="B46" s="35" t="s">
        <v>54</v>
      </c>
      <c r="C46" s="35" t="s">
        <v>20</v>
      </c>
      <c r="D46" s="35" t="s">
        <v>149</v>
      </c>
      <c r="E46" s="35" t="s">
        <v>135</v>
      </c>
      <c r="F46" s="17">
        <v>36821.07</v>
      </c>
      <c r="G46" s="17">
        <v>36821.07</v>
      </c>
      <c r="H46" s="19" t="s">
        <v>39</v>
      </c>
      <c r="I46" s="19" t="s">
        <v>39</v>
      </c>
      <c r="J46" s="19" t="s">
        <v>39</v>
      </c>
      <c r="K46" s="44" t="s">
        <v>66</v>
      </c>
    </row>
    <row r="47" spans="1:11" ht="13.5" thickBot="1">
      <c r="A47" s="28"/>
      <c r="B47" s="29"/>
      <c r="C47" s="29"/>
      <c r="D47" s="29"/>
      <c r="E47" s="29"/>
      <c r="F47" s="23">
        <f>SUM(F44:F46)</f>
        <v>185706.62</v>
      </c>
      <c r="G47" s="23">
        <f>SUM(G44:G46)</f>
        <v>185706.62</v>
      </c>
      <c r="H47" s="4"/>
      <c r="I47" s="4"/>
      <c r="J47" s="4"/>
      <c r="K47" s="14"/>
    </row>
    <row r="48" spans="1:11" ht="12.75">
      <c r="A48" s="31" t="s">
        <v>21</v>
      </c>
      <c r="B48" s="139" t="s">
        <v>55</v>
      </c>
      <c r="C48" s="139" t="s">
        <v>22</v>
      </c>
      <c r="D48" s="139" t="s">
        <v>153</v>
      </c>
      <c r="E48" s="139" t="s">
        <v>135</v>
      </c>
      <c r="F48" s="140">
        <v>62926.16</v>
      </c>
      <c r="G48" s="140">
        <v>62926.16</v>
      </c>
      <c r="H48" s="141" t="s">
        <v>39</v>
      </c>
      <c r="I48" s="141" t="s">
        <v>39</v>
      </c>
      <c r="J48" s="141" t="s">
        <v>39</v>
      </c>
      <c r="K48" s="142" t="s">
        <v>38</v>
      </c>
    </row>
    <row r="49" spans="1:11" ht="13.5" thickBot="1">
      <c r="A49" s="34" t="s">
        <v>21</v>
      </c>
      <c r="B49" s="35" t="s">
        <v>55</v>
      </c>
      <c r="C49" s="35" t="s">
        <v>22</v>
      </c>
      <c r="D49" s="35" t="s">
        <v>154</v>
      </c>
      <c r="E49" s="35" t="s">
        <v>135</v>
      </c>
      <c r="F49" s="17">
        <v>153156.3</v>
      </c>
      <c r="G49" s="17">
        <v>153156.3</v>
      </c>
      <c r="H49" s="19" t="s">
        <v>39</v>
      </c>
      <c r="I49" s="19" t="s">
        <v>39</v>
      </c>
      <c r="J49" s="19" t="s">
        <v>39</v>
      </c>
      <c r="K49" s="44" t="s">
        <v>66</v>
      </c>
    </row>
    <row r="50" spans="1:11" ht="13.5" thickBot="1">
      <c r="A50" s="28"/>
      <c r="B50" s="29"/>
      <c r="C50" s="29"/>
      <c r="D50" s="29"/>
      <c r="E50" s="29"/>
      <c r="F50" s="23">
        <f>SUM(F48:F49)</f>
        <v>216082.46</v>
      </c>
      <c r="G50" s="23">
        <f>SUM(G48:G49)</f>
        <v>216082.46</v>
      </c>
      <c r="H50" s="4"/>
      <c r="I50" s="4"/>
      <c r="J50" s="4"/>
      <c r="K50" s="14"/>
    </row>
    <row r="51" spans="1:11" ht="13.5" thickBot="1">
      <c r="A51" s="38" t="s">
        <v>74</v>
      </c>
      <c r="B51" s="39" t="s">
        <v>57</v>
      </c>
      <c r="C51" s="39" t="s">
        <v>35</v>
      </c>
      <c r="D51" s="39" t="s">
        <v>155</v>
      </c>
      <c r="E51" s="39" t="s">
        <v>135</v>
      </c>
      <c r="F51" s="21">
        <v>76620.26</v>
      </c>
      <c r="G51" s="21">
        <v>76620.26</v>
      </c>
      <c r="H51" s="20" t="s">
        <v>39</v>
      </c>
      <c r="I51" s="20" t="s">
        <v>39</v>
      </c>
      <c r="J51" s="20" t="s">
        <v>39</v>
      </c>
      <c r="K51" s="57" t="s">
        <v>38</v>
      </c>
    </row>
    <row r="52" spans="1:11" ht="13.5" thickBot="1">
      <c r="A52" s="28"/>
      <c r="B52" s="29"/>
      <c r="C52" s="29"/>
      <c r="D52" s="29"/>
      <c r="E52" s="29"/>
      <c r="F52" s="23">
        <f>SUM(F51)</f>
        <v>76620.26</v>
      </c>
      <c r="G52" s="23">
        <f>SUM(G51)</f>
        <v>76620.26</v>
      </c>
      <c r="H52" s="4"/>
      <c r="I52" s="4"/>
      <c r="J52" s="4"/>
      <c r="K52" s="14"/>
    </row>
    <row r="53" spans="1:11" ht="12.75">
      <c r="A53" s="36" t="s">
        <v>23</v>
      </c>
      <c r="B53" s="37" t="s">
        <v>58</v>
      </c>
      <c r="C53" s="37" t="s">
        <v>24</v>
      </c>
      <c r="D53" s="37" t="s">
        <v>156</v>
      </c>
      <c r="E53" s="37" t="s">
        <v>135</v>
      </c>
      <c r="F53" s="12">
        <v>78977.38</v>
      </c>
      <c r="G53" s="12">
        <v>78977.38</v>
      </c>
      <c r="H53" s="11" t="s">
        <v>39</v>
      </c>
      <c r="I53" s="11" t="s">
        <v>39</v>
      </c>
      <c r="J53" s="11" t="s">
        <v>39</v>
      </c>
      <c r="K53" s="13" t="s">
        <v>138</v>
      </c>
    </row>
    <row r="54" spans="1:11" ht="12.75">
      <c r="A54" s="32" t="s">
        <v>23</v>
      </c>
      <c r="B54" s="33" t="s">
        <v>58</v>
      </c>
      <c r="C54" s="33" t="s">
        <v>24</v>
      </c>
      <c r="D54" s="33" t="s">
        <v>101</v>
      </c>
      <c r="E54" s="33" t="s">
        <v>135</v>
      </c>
      <c r="F54" s="3">
        <v>250262.31</v>
      </c>
      <c r="G54" s="3">
        <v>250262.31</v>
      </c>
      <c r="H54" s="2" t="s">
        <v>39</v>
      </c>
      <c r="I54" s="2" t="s">
        <v>39</v>
      </c>
      <c r="J54" s="2" t="s">
        <v>39</v>
      </c>
      <c r="K54" s="48" t="s">
        <v>66</v>
      </c>
    </row>
    <row r="55" spans="1:11" ht="13.5" thickBot="1">
      <c r="A55" s="34" t="s">
        <v>23</v>
      </c>
      <c r="B55" s="35" t="s">
        <v>58</v>
      </c>
      <c r="C55" s="35" t="s">
        <v>24</v>
      </c>
      <c r="D55" s="35" t="s">
        <v>157</v>
      </c>
      <c r="E55" s="35" t="s">
        <v>135</v>
      </c>
      <c r="F55" s="17">
        <v>17671.5</v>
      </c>
      <c r="G55" s="17">
        <v>17671.5</v>
      </c>
      <c r="H55" s="19" t="s">
        <v>39</v>
      </c>
      <c r="I55" s="19" t="s">
        <v>39</v>
      </c>
      <c r="J55" s="19" t="s">
        <v>39</v>
      </c>
      <c r="K55" s="44" t="s">
        <v>119</v>
      </c>
    </row>
    <row r="56" spans="1:11" ht="13.5" thickBot="1">
      <c r="A56" s="28"/>
      <c r="B56" s="29"/>
      <c r="C56" s="29"/>
      <c r="D56" s="29"/>
      <c r="E56" s="29"/>
      <c r="F56" s="23">
        <f>SUM(F53:F55)</f>
        <v>346911.19</v>
      </c>
      <c r="G56" s="23">
        <f>SUM(G53:G55)</f>
        <v>346911.19</v>
      </c>
      <c r="H56" s="4"/>
      <c r="I56" s="4"/>
      <c r="J56" s="4"/>
      <c r="K56" s="14"/>
    </row>
    <row r="57" spans="1:11" ht="13.5" thickBot="1">
      <c r="A57" s="38" t="s">
        <v>25</v>
      </c>
      <c r="B57" s="39" t="s">
        <v>59</v>
      </c>
      <c r="C57" s="39" t="s">
        <v>26</v>
      </c>
      <c r="D57" s="39" t="s">
        <v>158</v>
      </c>
      <c r="E57" s="39" t="s">
        <v>135</v>
      </c>
      <c r="F57" s="21">
        <v>118615.17</v>
      </c>
      <c r="G57" s="21">
        <v>118615.17</v>
      </c>
      <c r="H57" s="20" t="s">
        <v>39</v>
      </c>
      <c r="I57" s="20" t="s">
        <v>39</v>
      </c>
      <c r="J57" s="20" t="s">
        <v>39</v>
      </c>
      <c r="K57" s="57" t="s">
        <v>66</v>
      </c>
    </row>
    <row r="58" spans="1:11" ht="13.5" thickBot="1">
      <c r="A58" s="28"/>
      <c r="B58" s="29"/>
      <c r="C58" s="29"/>
      <c r="D58" s="29"/>
      <c r="E58" s="29"/>
      <c r="F58" s="23">
        <f>SUM(F57)</f>
        <v>118615.17</v>
      </c>
      <c r="G58" s="23">
        <f>SUM(G57)</f>
        <v>118615.17</v>
      </c>
      <c r="H58" s="4"/>
      <c r="I58" s="4"/>
      <c r="J58" s="4"/>
      <c r="K58" s="14"/>
    </row>
    <row r="59" spans="1:11" ht="12.75">
      <c r="A59" s="36" t="s">
        <v>27</v>
      </c>
      <c r="B59" s="37" t="s">
        <v>67</v>
      </c>
      <c r="C59" s="37" t="s">
        <v>28</v>
      </c>
      <c r="D59" s="37" t="s">
        <v>159</v>
      </c>
      <c r="E59" s="37" t="s">
        <v>135</v>
      </c>
      <c r="F59" s="12">
        <v>41274.66</v>
      </c>
      <c r="G59" s="12">
        <v>41274.66</v>
      </c>
      <c r="H59" s="11" t="s">
        <v>39</v>
      </c>
      <c r="I59" s="11" t="s">
        <v>39</v>
      </c>
      <c r="J59" s="11" t="s">
        <v>39</v>
      </c>
      <c r="K59" s="13" t="s">
        <v>38</v>
      </c>
    </row>
    <row r="60" spans="1:11" ht="12.75">
      <c r="A60" s="32" t="s">
        <v>27</v>
      </c>
      <c r="B60" s="33" t="s">
        <v>67</v>
      </c>
      <c r="C60" s="33" t="s">
        <v>28</v>
      </c>
      <c r="D60" s="33" t="s">
        <v>160</v>
      </c>
      <c r="E60" s="33" t="s">
        <v>135</v>
      </c>
      <c r="F60" s="3">
        <v>64152.76</v>
      </c>
      <c r="G60" s="3">
        <v>64152.76</v>
      </c>
      <c r="H60" s="2" t="s">
        <v>39</v>
      </c>
      <c r="I60" s="2" t="s">
        <v>39</v>
      </c>
      <c r="J60" s="2" t="s">
        <v>39</v>
      </c>
      <c r="K60" s="48" t="s">
        <v>138</v>
      </c>
    </row>
    <row r="61" spans="1:11" ht="13.5" thickBot="1">
      <c r="A61" s="34" t="s">
        <v>27</v>
      </c>
      <c r="B61" s="35" t="s">
        <v>67</v>
      </c>
      <c r="C61" s="35" t="s">
        <v>28</v>
      </c>
      <c r="D61" s="35" t="s">
        <v>161</v>
      </c>
      <c r="E61" s="35" t="s">
        <v>135</v>
      </c>
      <c r="F61" s="17">
        <v>17076.02</v>
      </c>
      <c r="G61" s="17">
        <v>17076.02</v>
      </c>
      <c r="H61" s="19" t="s">
        <v>39</v>
      </c>
      <c r="I61" s="19" t="s">
        <v>39</v>
      </c>
      <c r="J61" s="19" t="s">
        <v>39</v>
      </c>
      <c r="K61" s="44" t="s">
        <v>66</v>
      </c>
    </row>
    <row r="62" spans="1:11" ht="13.5" thickBot="1">
      <c r="A62" s="28"/>
      <c r="B62" s="29"/>
      <c r="C62" s="29"/>
      <c r="D62" s="29"/>
      <c r="E62" s="29"/>
      <c r="F62" s="23">
        <f>SUM(F59:F61)</f>
        <v>122503.44000000002</v>
      </c>
      <c r="G62" s="23">
        <f>SUM(G59:G61)</f>
        <v>122503.44000000002</v>
      </c>
      <c r="H62" s="4"/>
      <c r="I62" s="4"/>
      <c r="J62" s="4"/>
      <c r="K62" s="14"/>
    </row>
    <row r="63" spans="1:11" ht="12.75">
      <c r="A63" s="36" t="s">
        <v>29</v>
      </c>
      <c r="B63" s="37" t="s">
        <v>68</v>
      </c>
      <c r="C63" s="37" t="s">
        <v>30</v>
      </c>
      <c r="D63" s="37" t="s">
        <v>162</v>
      </c>
      <c r="E63" s="37" t="s">
        <v>135</v>
      </c>
      <c r="F63" s="12">
        <v>2106698.62</v>
      </c>
      <c r="G63" s="12">
        <v>2106698.62</v>
      </c>
      <c r="H63" s="11" t="s">
        <v>39</v>
      </c>
      <c r="I63" s="11" t="s">
        <v>39</v>
      </c>
      <c r="J63" s="11" t="s">
        <v>39</v>
      </c>
      <c r="K63" s="13" t="s">
        <v>38</v>
      </c>
    </row>
    <row r="64" spans="1:11" ht="12.75">
      <c r="A64" s="32" t="s">
        <v>29</v>
      </c>
      <c r="B64" s="33" t="s">
        <v>68</v>
      </c>
      <c r="C64" s="33" t="s">
        <v>30</v>
      </c>
      <c r="D64" s="33" t="s">
        <v>163</v>
      </c>
      <c r="E64" s="33" t="s">
        <v>135</v>
      </c>
      <c r="F64" s="3">
        <v>6904.38</v>
      </c>
      <c r="G64" s="3">
        <v>6904.38</v>
      </c>
      <c r="H64" s="2" t="s">
        <v>39</v>
      </c>
      <c r="I64" s="2" t="s">
        <v>39</v>
      </c>
      <c r="J64" s="2" t="s">
        <v>39</v>
      </c>
      <c r="K64" s="48" t="s">
        <v>138</v>
      </c>
    </row>
    <row r="65" spans="1:11" ht="13.5" thickBot="1">
      <c r="A65" s="34" t="s">
        <v>29</v>
      </c>
      <c r="B65" s="35" t="s">
        <v>68</v>
      </c>
      <c r="C65" s="35" t="s">
        <v>30</v>
      </c>
      <c r="D65" s="35" t="s">
        <v>164</v>
      </c>
      <c r="E65" s="35" t="s">
        <v>135</v>
      </c>
      <c r="F65" s="17">
        <v>71964.17</v>
      </c>
      <c r="G65" s="17">
        <v>55381.27</v>
      </c>
      <c r="H65" s="35" t="s">
        <v>164</v>
      </c>
      <c r="I65" s="35" t="s">
        <v>137</v>
      </c>
      <c r="J65" s="17">
        <v>16582.9</v>
      </c>
      <c r="K65" s="44" t="s">
        <v>66</v>
      </c>
    </row>
    <row r="66" spans="1:11" ht="13.5" thickBot="1">
      <c r="A66" s="28"/>
      <c r="B66" s="29"/>
      <c r="C66" s="29"/>
      <c r="D66" s="29"/>
      <c r="E66" s="29"/>
      <c r="F66" s="23">
        <f>SUM(F63:F65)</f>
        <v>2185567.17</v>
      </c>
      <c r="G66" s="23">
        <f>SUM(G63:G65)</f>
        <v>2168984.27</v>
      </c>
      <c r="H66" s="4"/>
      <c r="I66" s="4"/>
      <c r="J66" s="23">
        <f>SUM(J63:J65)</f>
        <v>16582.9</v>
      </c>
      <c r="K66" s="14"/>
    </row>
    <row r="67" spans="1:11" ht="13.5" thickBot="1">
      <c r="A67" s="38" t="s">
        <v>31</v>
      </c>
      <c r="B67" s="39" t="s">
        <v>60</v>
      </c>
      <c r="C67" s="39" t="s">
        <v>32</v>
      </c>
      <c r="D67" s="39" t="s">
        <v>165</v>
      </c>
      <c r="E67" s="39" t="s">
        <v>135</v>
      </c>
      <c r="F67" s="21">
        <v>141190.01</v>
      </c>
      <c r="G67" s="21">
        <v>141190.01</v>
      </c>
      <c r="H67" s="20" t="s">
        <v>39</v>
      </c>
      <c r="I67" s="20" t="s">
        <v>39</v>
      </c>
      <c r="J67" s="20" t="s">
        <v>39</v>
      </c>
      <c r="K67" s="57" t="s">
        <v>138</v>
      </c>
    </row>
    <row r="68" spans="1:11" ht="13.5" thickBot="1">
      <c r="A68" s="28"/>
      <c r="B68" s="29"/>
      <c r="C68" s="29"/>
      <c r="D68" s="29"/>
      <c r="E68" s="29"/>
      <c r="F68" s="23">
        <f>SUM(F67)</f>
        <v>141190.01</v>
      </c>
      <c r="G68" s="23">
        <f>SUM(G67)</f>
        <v>141190.01</v>
      </c>
      <c r="H68" s="4"/>
      <c r="I68" s="4"/>
      <c r="J68" s="4"/>
      <c r="K68" s="14"/>
    </row>
    <row r="69" spans="1:11" ht="13.5" thickBot="1">
      <c r="A69" s="38" t="s">
        <v>33</v>
      </c>
      <c r="B69" s="39" t="s">
        <v>61</v>
      </c>
      <c r="C69" s="39" t="s">
        <v>34</v>
      </c>
      <c r="D69" s="39" t="s">
        <v>166</v>
      </c>
      <c r="E69" s="39" t="s">
        <v>135</v>
      </c>
      <c r="F69" s="21">
        <v>43892.23</v>
      </c>
      <c r="G69" s="21">
        <v>43892.23</v>
      </c>
      <c r="H69" s="20" t="s">
        <v>39</v>
      </c>
      <c r="I69" s="20" t="s">
        <v>39</v>
      </c>
      <c r="J69" s="20" t="s">
        <v>39</v>
      </c>
      <c r="K69" s="57" t="s">
        <v>138</v>
      </c>
    </row>
    <row r="70" spans="1:11" ht="13.5" thickBot="1">
      <c r="A70" s="28"/>
      <c r="B70" s="29"/>
      <c r="C70" s="29"/>
      <c r="D70" s="29"/>
      <c r="E70" s="29"/>
      <c r="F70" s="23">
        <f>SUM(F69)</f>
        <v>43892.23</v>
      </c>
      <c r="G70" s="23">
        <f>SUM(G69)</f>
        <v>43892.23</v>
      </c>
      <c r="H70" s="4"/>
      <c r="I70" s="4"/>
      <c r="J70" s="4"/>
      <c r="K70" s="14"/>
    </row>
    <row r="71" spans="1:11" ht="13.5" thickBot="1">
      <c r="A71" s="38" t="s">
        <v>36</v>
      </c>
      <c r="B71" s="39" t="s">
        <v>62</v>
      </c>
      <c r="C71" s="39" t="s">
        <v>37</v>
      </c>
      <c r="D71" s="39" t="s">
        <v>56</v>
      </c>
      <c r="E71" s="39" t="s">
        <v>135</v>
      </c>
      <c r="F71" s="21">
        <v>210878.23</v>
      </c>
      <c r="G71" s="21">
        <v>210878.23</v>
      </c>
      <c r="H71" s="20" t="s">
        <v>39</v>
      </c>
      <c r="I71" s="20" t="s">
        <v>39</v>
      </c>
      <c r="J71" s="20" t="s">
        <v>39</v>
      </c>
      <c r="K71" s="57" t="s">
        <v>66</v>
      </c>
    </row>
    <row r="72" spans="1:11" ht="13.5" thickBot="1">
      <c r="A72" s="28"/>
      <c r="B72" s="29"/>
      <c r="C72" s="29"/>
      <c r="D72" s="29"/>
      <c r="E72" s="29"/>
      <c r="F72" s="23">
        <f>SUM(F71)</f>
        <v>210878.23</v>
      </c>
      <c r="G72" s="23">
        <f>SUM(G71)</f>
        <v>210878.23</v>
      </c>
      <c r="H72" s="4"/>
      <c r="I72" s="4"/>
      <c r="J72" s="4"/>
      <c r="K72" s="14"/>
    </row>
    <row r="73" spans="1:11" ht="13.5" thickBot="1">
      <c r="A73" s="38" t="s">
        <v>64</v>
      </c>
      <c r="B73" s="39" t="s">
        <v>63</v>
      </c>
      <c r="C73" s="39" t="s">
        <v>44</v>
      </c>
      <c r="D73" s="39" t="s">
        <v>167</v>
      </c>
      <c r="E73" s="39" t="s">
        <v>135</v>
      </c>
      <c r="F73" s="21">
        <v>27151.42</v>
      </c>
      <c r="G73" s="21">
        <v>27151.42</v>
      </c>
      <c r="H73" s="20" t="s">
        <v>39</v>
      </c>
      <c r="I73" s="20" t="s">
        <v>39</v>
      </c>
      <c r="J73" s="20" t="s">
        <v>39</v>
      </c>
      <c r="K73" s="57" t="s">
        <v>66</v>
      </c>
    </row>
    <row r="74" spans="1:11" ht="13.5" thickBot="1">
      <c r="A74" s="28"/>
      <c r="B74" s="29"/>
      <c r="C74" s="29"/>
      <c r="D74" s="29"/>
      <c r="E74" s="29"/>
      <c r="F74" s="23">
        <f>SUM(F73)</f>
        <v>27151.42</v>
      </c>
      <c r="G74" s="23">
        <f>SUM(G73)</f>
        <v>27151.42</v>
      </c>
      <c r="H74" s="4"/>
      <c r="I74" s="4"/>
      <c r="J74" s="4"/>
      <c r="K74" s="14"/>
    </row>
    <row r="75" spans="1:11" ht="13.5" thickBot="1">
      <c r="A75" s="28"/>
      <c r="B75" s="29"/>
      <c r="C75" s="29"/>
      <c r="D75" s="29"/>
      <c r="E75" s="29"/>
      <c r="F75" s="23">
        <f>F22+F27+F30+F35+F39+F43+F47+F50+F52+F56+F58+F62+F66+F68+F70+F72+F74</f>
        <v>24912822.700000014</v>
      </c>
      <c r="G75" s="23">
        <f>G22+G27+G30+G35+G39+G43+G47+G50+G52+G56+G58+G62+G66+G68+G70+G72+G74</f>
        <v>24786664.70000001</v>
      </c>
      <c r="H75" s="4"/>
      <c r="I75" s="4"/>
      <c r="J75" s="23">
        <f>J22+J27+J30+J35+J39+J43+J47+J50+J52+J56+J58+J62+J66+J68+J70+J72+J74</f>
        <v>126158</v>
      </c>
      <c r="K75" s="14"/>
    </row>
    <row r="79" spans="1:11" ht="25.5" customHeight="1">
      <c r="A79" s="119" t="s">
        <v>168</v>
      </c>
      <c r="B79" s="119"/>
      <c r="C79" s="119"/>
      <c r="D79" s="119"/>
      <c r="E79" s="119"/>
      <c r="F79" s="119"/>
      <c r="G79" s="119"/>
      <c r="H79" s="119"/>
      <c r="I79" s="119"/>
      <c r="J79" s="119"/>
      <c r="K79" s="88"/>
    </row>
    <row r="82" ht="13.5" thickBot="1"/>
    <row r="83" spans="1:11" s="76" customFormat="1" ht="34.5" thickBot="1">
      <c r="A83" s="143" t="s">
        <v>5</v>
      </c>
      <c r="B83" s="144" t="s">
        <v>4</v>
      </c>
      <c r="C83" s="144" t="s">
        <v>3</v>
      </c>
      <c r="D83" s="144" t="s">
        <v>45</v>
      </c>
      <c r="E83" s="144" t="s">
        <v>46</v>
      </c>
      <c r="F83" s="144" t="s">
        <v>47</v>
      </c>
      <c r="G83" s="144" t="s">
        <v>48</v>
      </c>
      <c r="H83" s="144" t="s">
        <v>0</v>
      </c>
      <c r="I83" s="144" t="s">
        <v>1</v>
      </c>
      <c r="J83" s="144" t="s">
        <v>2</v>
      </c>
      <c r="K83" s="145" t="s">
        <v>65</v>
      </c>
    </row>
    <row r="84" spans="1:11" ht="12.75">
      <c r="A84" s="31" t="s">
        <v>23</v>
      </c>
      <c r="B84" s="139" t="s">
        <v>58</v>
      </c>
      <c r="C84" s="139" t="s">
        <v>24</v>
      </c>
      <c r="D84" s="139" t="s">
        <v>100</v>
      </c>
      <c r="E84" s="139" t="s">
        <v>135</v>
      </c>
      <c r="F84" s="140">
        <v>347006.44</v>
      </c>
      <c r="G84" s="140">
        <f>347006.44</f>
        <v>347006.44</v>
      </c>
      <c r="H84" s="141" t="s">
        <v>39</v>
      </c>
      <c r="I84" s="141" t="s">
        <v>39</v>
      </c>
      <c r="J84" s="141" t="s">
        <v>39</v>
      </c>
      <c r="K84" s="142" t="s">
        <v>38</v>
      </c>
    </row>
    <row r="85" spans="1:11" ht="13.5" thickBot="1">
      <c r="A85" s="34" t="s">
        <v>23</v>
      </c>
      <c r="B85" s="35" t="s">
        <v>58</v>
      </c>
      <c r="C85" s="35" t="s">
        <v>24</v>
      </c>
      <c r="D85" s="35" t="s">
        <v>155</v>
      </c>
      <c r="E85" s="35" t="s">
        <v>112</v>
      </c>
      <c r="F85" s="17">
        <v>-436.72</v>
      </c>
      <c r="G85" s="17">
        <v>-436.72</v>
      </c>
      <c r="H85" s="19"/>
      <c r="I85" s="19"/>
      <c r="J85" s="19"/>
      <c r="K85" s="44" t="s">
        <v>38</v>
      </c>
    </row>
    <row r="86" spans="1:11" ht="13.5" thickBot="1">
      <c r="A86" s="146"/>
      <c r="B86" s="20"/>
      <c r="C86" s="20"/>
      <c r="D86" s="20"/>
      <c r="E86" s="20"/>
      <c r="F86" s="68">
        <f>SUM(F84:F85)</f>
        <v>346569.72000000003</v>
      </c>
      <c r="G86" s="68">
        <f>G85+G84</f>
        <v>346569.72000000003</v>
      </c>
      <c r="H86" s="20"/>
      <c r="I86" s="20"/>
      <c r="J86" s="20"/>
      <c r="K86" s="22"/>
    </row>
    <row r="90" spans="1:10" ht="25.5" customHeight="1">
      <c r="A90" s="119" t="s">
        <v>168</v>
      </c>
      <c r="B90" s="119"/>
      <c r="C90" s="119"/>
      <c r="D90" s="119"/>
      <c r="E90" s="119"/>
      <c r="F90" s="119"/>
      <c r="G90" s="119"/>
      <c r="H90" s="119"/>
      <c r="I90" s="119"/>
      <c r="J90" s="119"/>
    </row>
    <row r="93" ht="13.5" thickBot="1"/>
    <row r="94" spans="1:10" s="76" customFormat="1" ht="34.5" thickBot="1">
      <c r="A94" s="55" t="s">
        <v>5</v>
      </c>
      <c r="B94" s="56" t="s">
        <v>4</v>
      </c>
      <c r="C94" s="56" t="s">
        <v>3</v>
      </c>
      <c r="D94" s="56" t="s">
        <v>45</v>
      </c>
      <c r="E94" s="56" t="s">
        <v>46</v>
      </c>
      <c r="F94" s="56" t="s">
        <v>47</v>
      </c>
      <c r="G94" s="56" t="s">
        <v>48</v>
      </c>
      <c r="H94" s="56" t="s">
        <v>0</v>
      </c>
      <c r="I94" s="56" t="s">
        <v>1</v>
      </c>
      <c r="J94" s="75" t="s">
        <v>2</v>
      </c>
    </row>
    <row r="95" spans="1:10" ht="12.75">
      <c r="A95" s="36" t="s">
        <v>25</v>
      </c>
      <c r="B95" s="37" t="s">
        <v>59</v>
      </c>
      <c r="C95" s="37" t="s">
        <v>26</v>
      </c>
      <c r="D95" s="37" t="s">
        <v>169</v>
      </c>
      <c r="E95" s="37" t="s">
        <v>135</v>
      </c>
      <c r="F95" s="12">
        <v>61771.71</v>
      </c>
      <c r="G95" s="12">
        <v>61771.71</v>
      </c>
      <c r="H95" s="11" t="s">
        <v>39</v>
      </c>
      <c r="I95" s="11" t="s">
        <v>39</v>
      </c>
      <c r="J95" s="13" t="s">
        <v>38</v>
      </c>
    </row>
    <row r="96" spans="1:10" ht="13.5" thickBot="1">
      <c r="A96" s="34" t="s">
        <v>25</v>
      </c>
      <c r="B96" s="35" t="s">
        <v>59</v>
      </c>
      <c r="C96" s="35" t="s">
        <v>26</v>
      </c>
      <c r="D96" s="35" t="s">
        <v>170</v>
      </c>
      <c r="E96" s="35" t="s">
        <v>112</v>
      </c>
      <c r="F96" s="17">
        <f>-81.08</f>
        <v>-81.08</v>
      </c>
      <c r="G96" s="17">
        <f>-81.08</f>
        <v>-81.08</v>
      </c>
      <c r="H96" s="19"/>
      <c r="I96" s="19"/>
      <c r="J96" s="44" t="s">
        <v>38</v>
      </c>
    </row>
    <row r="97" spans="1:10" ht="13.5" thickBot="1">
      <c r="A97" s="38"/>
      <c r="B97" s="39"/>
      <c r="C97" s="39"/>
      <c r="D97" s="39"/>
      <c r="E97" s="39"/>
      <c r="F97" s="21">
        <f>SUM(F95:F96)</f>
        <v>61690.63</v>
      </c>
      <c r="G97" s="21">
        <f>SUM(G95:G96)</f>
        <v>61690.63</v>
      </c>
      <c r="H97" s="20"/>
      <c r="I97" s="20"/>
      <c r="J97" s="22"/>
    </row>
    <row r="100" spans="1:11" ht="25.5" customHeight="1">
      <c r="A100" s="119" t="s">
        <v>168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88"/>
    </row>
    <row r="103" ht="13.5" thickBot="1"/>
    <row r="104" spans="1:11" s="76" customFormat="1" ht="34.5" thickBot="1">
      <c r="A104" s="55" t="s">
        <v>5</v>
      </c>
      <c r="B104" s="56" t="s">
        <v>4</v>
      </c>
      <c r="C104" s="56" t="s">
        <v>3</v>
      </c>
      <c r="D104" s="56" t="s">
        <v>45</v>
      </c>
      <c r="E104" s="56" t="s">
        <v>46</v>
      </c>
      <c r="F104" s="56" t="s">
        <v>47</v>
      </c>
      <c r="G104" s="56" t="s">
        <v>48</v>
      </c>
      <c r="H104" s="147" t="s">
        <v>0</v>
      </c>
      <c r="I104" s="55" t="s">
        <v>1</v>
      </c>
      <c r="J104" s="56" t="s">
        <v>2</v>
      </c>
      <c r="K104" s="148" t="s">
        <v>41</v>
      </c>
    </row>
    <row r="105" spans="1:11" ht="12.75">
      <c r="A105" s="36" t="s">
        <v>11</v>
      </c>
      <c r="B105" s="37" t="s">
        <v>50</v>
      </c>
      <c r="C105" s="37" t="s">
        <v>12</v>
      </c>
      <c r="D105" s="37" t="s">
        <v>171</v>
      </c>
      <c r="E105" s="37" t="s">
        <v>135</v>
      </c>
      <c r="F105" s="12">
        <v>1791.72</v>
      </c>
      <c r="G105" s="12">
        <v>1791.72</v>
      </c>
      <c r="H105" s="11" t="s">
        <v>39</v>
      </c>
      <c r="I105" s="11" t="s">
        <v>39</v>
      </c>
      <c r="J105" s="11" t="s">
        <v>39</v>
      </c>
      <c r="K105" s="13" t="s">
        <v>138</v>
      </c>
    </row>
    <row r="106" spans="1:11" ht="13.5" thickBot="1">
      <c r="A106" s="49" t="s">
        <v>11</v>
      </c>
      <c r="B106" s="149">
        <v>4323403</v>
      </c>
      <c r="C106" s="50" t="s">
        <v>12</v>
      </c>
      <c r="D106" s="50" t="s">
        <v>172</v>
      </c>
      <c r="E106" s="50" t="s">
        <v>112</v>
      </c>
      <c r="F106" s="47">
        <v>-7.96</v>
      </c>
      <c r="G106" s="47">
        <v>-7.96</v>
      </c>
      <c r="H106" s="47"/>
      <c r="I106" s="47"/>
      <c r="J106" s="47"/>
      <c r="K106" s="52" t="s">
        <v>138</v>
      </c>
    </row>
    <row r="107" spans="1:11" ht="13.5" thickBot="1">
      <c r="A107" s="150"/>
      <c r="B107" s="63"/>
      <c r="C107" s="63"/>
      <c r="D107" s="63"/>
      <c r="E107" s="63"/>
      <c r="F107" s="151">
        <f>SUM(F105:F106)</f>
        <v>1783.76</v>
      </c>
      <c r="G107" s="151">
        <f>SUM(G105:G106)</f>
        <v>1783.76</v>
      </c>
      <c r="H107" s="63"/>
      <c r="I107" s="63"/>
      <c r="J107" s="63"/>
      <c r="K107" s="152"/>
    </row>
    <row r="110" spans="1:11" ht="25.5" customHeight="1">
      <c r="A110" s="119" t="s">
        <v>173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88"/>
    </row>
    <row r="113" ht="13.5" thickBot="1"/>
    <row r="114" spans="1:9" s="76" customFormat="1" ht="23.25" thickBot="1">
      <c r="A114" s="55" t="s">
        <v>5</v>
      </c>
      <c r="B114" s="56" t="s">
        <v>4</v>
      </c>
      <c r="C114" s="56" t="s">
        <v>3</v>
      </c>
      <c r="D114" s="56" t="s">
        <v>45</v>
      </c>
      <c r="E114" s="56" t="s">
        <v>46</v>
      </c>
      <c r="F114" s="56" t="s">
        <v>47</v>
      </c>
      <c r="G114" s="56" t="s">
        <v>48</v>
      </c>
      <c r="H114" s="56" t="s">
        <v>174</v>
      </c>
      <c r="I114" s="75" t="s">
        <v>175</v>
      </c>
    </row>
    <row r="115" spans="1:9" ht="13.5" thickBot="1">
      <c r="A115" s="65" t="s">
        <v>9</v>
      </c>
      <c r="B115" s="66" t="s">
        <v>49</v>
      </c>
      <c r="C115" s="66" t="s">
        <v>10</v>
      </c>
      <c r="D115" s="66">
        <v>47714</v>
      </c>
      <c r="E115" s="85">
        <v>43147</v>
      </c>
      <c r="F115" s="153">
        <v>3147463.17</v>
      </c>
      <c r="G115" s="153">
        <v>1533299.34</v>
      </c>
      <c r="H115" s="154">
        <f>F115-G115</f>
        <v>1614163.8299999998</v>
      </c>
      <c r="I115" s="155" t="s">
        <v>176</v>
      </c>
    </row>
    <row r="116" spans="1:9" ht="12.75">
      <c r="A116" s="156" t="s">
        <v>29</v>
      </c>
      <c r="B116" s="59" t="s">
        <v>68</v>
      </c>
      <c r="C116" s="59" t="s">
        <v>30</v>
      </c>
      <c r="D116" s="59">
        <v>12</v>
      </c>
      <c r="E116" s="60">
        <v>43152</v>
      </c>
      <c r="F116" s="157">
        <v>1306739.7</v>
      </c>
      <c r="G116" s="157">
        <v>636583.51</v>
      </c>
      <c r="H116" s="158">
        <f>F116-G116</f>
        <v>670156.19</v>
      </c>
      <c r="I116" s="159" t="s">
        <v>176</v>
      </c>
    </row>
    <row r="117" spans="1:9" ht="12.75">
      <c r="A117" s="160" t="s">
        <v>177</v>
      </c>
      <c r="B117" s="2"/>
      <c r="C117" s="2"/>
      <c r="D117" s="2"/>
      <c r="E117" s="2"/>
      <c r="F117" s="161">
        <f>SUM(F115:F116)</f>
        <v>4454202.87</v>
      </c>
      <c r="G117" s="161">
        <f>SUM(G115:G116)</f>
        <v>2169882.85</v>
      </c>
      <c r="H117" s="161">
        <f>SUM(H115:H116)</f>
        <v>2284320.0199999996</v>
      </c>
      <c r="I117" s="2"/>
    </row>
  </sheetData>
  <sheetProtection/>
  <mergeCells count="7">
    <mergeCell ref="A110:J110"/>
    <mergeCell ref="D4:G4"/>
    <mergeCell ref="A5:J5"/>
    <mergeCell ref="A14:J14"/>
    <mergeCell ref="A79:J79"/>
    <mergeCell ref="A90:J90"/>
    <mergeCell ref="A100:J10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00">
      <selection activeCell="E95" sqref="E95"/>
    </sheetView>
  </sheetViews>
  <sheetFormatPr defaultColWidth="9.140625" defaultRowHeight="12.75"/>
  <cols>
    <col min="1" max="1" width="65.140625" style="0" bestFit="1" customWidth="1"/>
    <col min="5" max="5" width="10.140625" style="0" bestFit="1" customWidth="1"/>
    <col min="6" max="6" width="12.7109375" style="0" bestFit="1" customWidth="1"/>
    <col min="7" max="7" width="15.8515625" style="0" bestFit="1" customWidth="1"/>
    <col min="8" max="8" width="13.421875" style="0" customWidth="1"/>
    <col min="10" max="10" width="11.7109375" style="0" bestFit="1" customWidth="1"/>
  </cols>
  <sheetData>
    <row r="1" spans="1:11" ht="25.5" customHeight="1">
      <c r="A1" s="119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88"/>
    </row>
    <row r="4" ht="13.5" thickBot="1"/>
    <row r="5" spans="1:10" s="76" customFormat="1" ht="23.25" thickBot="1">
      <c r="A5" s="55" t="s">
        <v>5</v>
      </c>
      <c r="B5" s="56" t="s">
        <v>4</v>
      </c>
      <c r="C5" s="56" t="s">
        <v>3</v>
      </c>
      <c r="D5" s="56" t="s">
        <v>45</v>
      </c>
      <c r="E5" s="56" t="s">
        <v>46</v>
      </c>
      <c r="F5" s="56" t="s">
        <v>47</v>
      </c>
      <c r="G5" s="56" t="s">
        <v>48</v>
      </c>
      <c r="H5" s="56" t="s">
        <v>179</v>
      </c>
      <c r="I5" s="75" t="s">
        <v>129</v>
      </c>
      <c r="J5" s="75" t="s">
        <v>175</v>
      </c>
    </row>
    <row r="6" spans="1:10" ht="13.5" thickBot="1">
      <c r="A6" s="65" t="s">
        <v>9</v>
      </c>
      <c r="B6" s="66" t="s">
        <v>49</v>
      </c>
      <c r="C6" s="66" t="s">
        <v>10</v>
      </c>
      <c r="D6" s="66">
        <v>47714</v>
      </c>
      <c r="E6" s="85">
        <v>43147</v>
      </c>
      <c r="F6" s="153">
        <v>3147463.17</v>
      </c>
      <c r="G6" s="153">
        <f>1614163.83</f>
        <v>1614163.83</v>
      </c>
      <c r="H6" s="153">
        <v>1533299.34</v>
      </c>
      <c r="I6" s="162">
        <f>F6-G6-H6</f>
        <v>0</v>
      </c>
      <c r="J6" s="155" t="s">
        <v>176</v>
      </c>
    </row>
    <row r="7" spans="1:10" ht="33.75">
      <c r="A7" s="156" t="s">
        <v>29</v>
      </c>
      <c r="B7" s="59" t="s">
        <v>68</v>
      </c>
      <c r="C7" s="59" t="s">
        <v>30</v>
      </c>
      <c r="D7" s="59">
        <v>12</v>
      </c>
      <c r="E7" s="60">
        <v>43152</v>
      </c>
      <c r="F7" s="157">
        <v>1306739.7</v>
      </c>
      <c r="G7" s="157">
        <v>670156.19</v>
      </c>
      <c r="H7" s="157">
        <v>636583.51</v>
      </c>
      <c r="I7" s="163">
        <f>F7-G7-H7</f>
        <v>0</v>
      </c>
      <c r="J7" s="159" t="s">
        <v>176</v>
      </c>
    </row>
    <row r="8" spans="1:10" ht="12.75">
      <c r="A8" s="160" t="s">
        <v>177</v>
      </c>
      <c r="B8" s="2"/>
      <c r="C8" s="2"/>
      <c r="D8" s="2"/>
      <c r="E8" s="2"/>
      <c r="F8" s="161">
        <f>SUM(F6:F7)</f>
        <v>4454202.87</v>
      </c>
      <c r="G8" s="161">
        <f>SUM(G6:G7)</f>
        <v>2284320.02</v>
      </c>
      <c r="H8" s="161">
        <f>SUM(H6:H7)</f>
        <v>2169882.85</v>
      </c>
      <c r="I8" s="2"/>
      <c r="J8" s="2"/>
    </row>
    <row r="10" spans="1:8" s="127" customFormat="1" ht="12.75">
      <c r="A10" s="129"/>
      <c r="B10" s="129"/>
      <c r="D10" s="130"/>
      <c r="E10" s="131"/>
      <c r="F10" s="128"/>
      <c r="G10" s="132"/>
      <c r="H10" s="132"/>
    </row>
    <row r="11" spans="1:8" ht="12.75">
      <c r="A11" s="133"/>
      <c r="B11" s="133"/>
      <c r="C11" s="130"/>
      <c r="D11" s="133"/>
      <c r="E11" s="134"/>
      <c r="F11" s="135"/>
      <c r="G11" s="15"/>
      <c r="H11" s="15"/>
    </row>
    <row r="12" spans="1:8" ht="12.75">
      <c r="A12" s="136"/>
      <c r="B12" s="133"/>
      <c r="C12" s="130"/>
      <c r="D12" s="130"/>
      <c r="E12" s="134"/>
      <c r="F12" s="135"/>
      <c r="G12" s="15"/>
      <c r="H12" s="15"/>
    </row>
    <row r="13" spans="1:6" ht="12.75">
      <c r="A13" s="137"/>
      <c r="B13" s="138"/>
      <c r="C13" s="130"/>
      <c r="D13" s="133"/>
      <c r="E13" s="134"/>
      <c r="F13" s="135"/>
    </row>
    <row r="14" spans="1:6" ht="12.75">
      <c r="A14" s="136" t="s">
        <v>132</v>
      </c>
      <c r="B14" s="133"/>
      <c r="C14" s="133"/>
      <c r="D14" s="133"/>
      <c r="E14" s="134"/>
      <c r="F14" s="135"/>
    </row>
    <row r="15" spans="1:11" ht="25.5" customHeight="1">
      <c r="A15" s="119" t="s">
        <v>180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88"/>
    </row>
    <row r="16" spans="9:11" ht="13.5" thickBot="1">
      <c r="I16" s="164"/>
      <c r="J16" s="164"/>
      <c r="K16" s="164"/>
    </row>
    <row r="17" spans="1:11" s="76" customFormat="1" ht="34.5" thickBot="1">
      <c r="A17" s="55" t="s">
        <v>5</v>
      </c>
      <c r="B17" s="56" t="s">
        <v>4</v>
      </c>
      <c r="C17" s="56" t="s">
        <v>3</v>
      </c>
      <c r="D17" s="56" t="s">
        <v>45</v>
      </c>
      <c r="E17" s="56" t="s">
        <v>46</v>
      </c>
      <c r="F17" s="56" t="s">
        <v>47</v>
      </c>
      <c r="G17" s="56" t="s">
        <v>48</v>
      </c>
      <c r="H17" s="56" t="s">
        <v>0</v>
      </c>
      <c r="I17" s="56" t="s">
        <v>1</v>
      </c>
      <c r="J17" s="56" t="s">
        <v>2</v>
      </c>
      <c r="K17" s="75" t="s">
        <v>41</v>
      </c>
    </row>
    <row r="18" spans="1:11" ht="12.75">
      <c r="A18" s="36" t="s">
        <v>8</v>
      </c>
      <c r="B18" s="37" t="s">
        <v>7</v>
      </c>
      <c r="C18" s="37" t="s">
        <v>6</v>
      </c>
      <c r="D18" s="37" t="s">
        <v>181</v>
      </c>
      <c r="E18" s="37" t="s">
        <v>182</v>
      </c>
      <c r="F18" s="12">
        <v>11014773.74</v>
      </c>
      <c r="G18" s="12">
        <v>9968188.41</v>
      </c>
      <c r="H18" s="11" t="s">
        <v>181</v>
      </c>
      <c r="I18" s="37" t="s">
        <v>183</v>
      </c>
      <c r="J18" s="46">
        <v>1046585.33</v>
      </c>
      <c r="K18" s="165" t="s">
        <v>38</v>
      </c>
    </row>
    <row r="19" spans="1:11" ht="12.75">
      <c r="A19" s="32" t="s">
        <v>8</v>
      </c>
      <c r="B19" s="33" t="s">
        <v>7</v>
      </c>
      <c r="C19" s="33" t="s">
        <v>6</v>
      </c>
      <c r="D19" s="33" t="s">
        <v>184</v>
      </c>
      <c r="E19" s="33" t="s">
        <v>182</v>
      </c>
      <c r="F19" s="3">
        <v>402077.34</v>
      </c>
      <c r="G19" s="3">
        <v>382009.74</v>
      </c>
      <c r="H19" s="2" t="s">
        <v>184</v>
      </c>
      <c r="I19" s="33" t="s">
        <v>183</v>
      </c>
      <c r="J19" s="45">
        <v>20067.6</v>
      </c>
      <c r="K19" s="92" t="s">
        <v>138</v>
      </c>
    </row>
    <row r="20" spans="1:11" ht="13.5" thickBot="1">
      <c r="A20" s="34" t="s">
        <v>8</v>
      </c>
      <c r="B20" s="35" t="s">
        <v>7</v>
      </c>
      <c r="C20" s="35" t="s">
        <v>6</v>
      </c>
      <c r="D20" s="35" t="s">
        <v>185</v>
      </c>
      <c r="E20" s="35" t="s">
        <v>182</v>
      </c>
      <c r="F20" s="17">
        <v>656258.49</v>
      </c>
      <c r="G20" s="17">
        <v>604987.23</v>
      </c>
      <c r="H20" s="19" t="s">
        <v>185</v>
      </c>
      <c r="I20" s="35" t="s">
        <v>183</v>
      </c>
      <c r="J20" s="81">
        <v>51271.26</v>
      </c>
      <c r="K20" s="90" t="s">
        <v>186</v>
      </c>
    </row>
    <row r="21" spans="1:11" s="5" customFormat="1" ht="13.5" thickBot="1">
      <c r="A21" s="28"/>
      <c r="B21" s="29"/>
      <c r="C21" s="29"/>
      <c r="D21" s="29"/>
      <c r="E21" s="29"/>
      <c r="F21" s="23">
        <f>SUM(F18:F20)</f>
        <v>12073109.57</v>
      </c>
      <c r="G21" s="23">
        <f>SUM(G18:G20)</f>
        <v>10955185.38</v>
      </c>
      <c r="H21" s="4"/>
      <c r="I21" s="29"/>
      <c r="J21" s="23">
        <f>SUM(J18:J20)</f>
        <v>1117924.19</v>
      </c>
      <c r="K21" s="91"/>
    </row>
    <row r="22" spans="1:11" ht="12.75">
      <c r="A22" s="36" t="s">
        <v>9</v>
      </c>
      <c r="B22" s="37" t="s">
        <v>49</v>
      </c>
      <c r="C22" s="37" t="s">
        <v>10</v>
      </c>
      <c r="D22" s="37" t="s">
        <v>187</v>
      </c>
      <c r="E22" s="37" t="s">
        <v>182</v>
      </c>
      <c r="F22" s="12">
        <v>2809388.49</v>
      </c>
      <c r="G22" s="12">
        <v>2809388.49</v>
      </c>
      <c r="H22" s="11" t="s">
        <v>39</v>
      </c>
      <c r="I22" s="37" t="s">
        <v>39</v>
      </c>
      <c r="J22" s="166" t="s">
        <v>39</v>
      </c>
      <c r="K22" s="165" t="s">
        <v>38</v>
      </c>
    </row>
    <row r="23" spans="1:11" ht="12.75">
      <c r="A23" s="32" t="s">
        <v>9</v>
      </c>
      <c r="B23" s="33" t="s">
        <v>49</v>
      </c>
      <c r="C23" s="33" t="s">
        <v>10</v>
      </c>
      <c r="D23" s="33" t="s">
        <v>188</v>
      </c>
      <c r="E23" s="33" t="s">
        <v>182</v>
      </c>
      <c r="F23" s="3">
        <v>524815.62</v>
      </c>
      <c r="G23" s="3">
        <v>524815.62</v>
      </c>
      <c r="H23" s="2" t="s">
        <v>39</v>
      </c>
      <c r="I23" s="33" t="s">
        <v>39</v>
      </c>
      <c r="J23" s="160" t="s">
        <v>39</v>
      </c>
      <c r="K23" s="92" t="s">
        <v>138</v>
      </c>
    </row>
    <row r="24" spans="1:11" ht="12.75">
      <c r="A24" s="32" t="s">
        <v>9</v>
      </c>
      <c r="B24" s="33" t="s">
        <v>49</v>
      </c>
      <c r="C24" s="33" t="s">
        <v>10</v>
      </c>
      <c r="D24" s="33" t="s">
        <v>189</v>
      </c>
      <c r="E24" s="33" t="s">
        <v>182</v>
      </c>
      <c r="F24" s="3">
        <v>1327133.2</v>
      </c>
      <c r="G24" s="3">
        <v>1327133.2</v>
      </c>
      <c r="H24" s="2" t="s">
        <v>39</v>
      </c>
      <c r="I24" s="33" t="s">
        <v>39</v>
      </c>
      <c r="J24" s="160" t="s">
        <v>39</v>
      </c>
      <c r="K24" s="92" t="s">
        <v>186</v>
      </c>
    </row>
    <row r="25" spans="1:11" ht="13.5" thickBot="1">
      <c r="A25" s="34" t="s">
        <v>9</v>
      </c>
      <c r="B25" s="35" t="s">
        <v>49</v>
      </c>
      <c r="C25" s="35" t="s">
        <v>10</v>
      </c>
      <c r="D25" s="35" t="s">
        <v>190</v>
      </c>
      <c r="E25" s="35" t="s">
        <v>182</v>
      </c>
      <c r="F25" s="17">
        <v>50187.06</v>
      </c>
      <c r="G25" s="17">
        <v>50187.06</v>
      </c>
      <c r="H25" s="19" t="s">
        <v>39</v>
      </c>
      <c r="I25" s="35" t="s">
        <v>39</v>
      </c>
      <c r="J25" s="167" t="s">
        <v>39</v>
      </c>
      <c r="K25" s="90" t="s">
        <v>191</v>
      </c>
    </row>
    <row r="26" spans="1:11" s="5" customFormat="1" ht="13.5" thickBot="1">
      <c r="A26" s="28"/>
      <c r="B26" s="29"/>
      <c r="C26" s="29"/>
      <c r="D26" s="29"/>
      <c r="E26" s="29"/>
      <c r="F26" s="23">
        <f>SUM(F22:F25)</f>
        <v>4711524.37</v>
      </c>
      <c r="G26" s="23">
        <f>SUM(G22:G25)</f>
        <v>4711524.37</v>
      </c>
      <c r="H26" s="4"/>
      <c r="I26" s="29"/>
      <c r="J26" s="4"/>
      <c r="K26" s="91"/>
    </row>
    <row r="27" spans="1:11" ht="12.75">
      <c r="A27" s="36" t="s">
        <v>11</v>
      </c>
      <c r="B27" s="37" t="s">
        <v>50</v>
      </c>
      <c r="C27" s="37" t="s">
        <v>12</v>
      </c>
      <c r="D27" s="37" t="s">
        <v>192</v>
      </c>
      <c r="E27" s="37" t="s">
        <v>182</v>
      </c>
      <c r="F27" s="12">
        <v>925365.45</v>
      </c>
      <c r="G27" s="12">
        <v>925365.45</v>
      </c>
      <c r="H27" s="11" t="s">
        <v>39</v>
      </c>
      <c r="I27" s="37" t="s">
        <v>39</v>
      </c>
      <c r="J27" s="166" t="s">
        <v>39</v>
      </c>
      <c r="K27" s="165" t="s">
        <v>38</v>
      </c>
    </row>
    <row r="28" spans="1:11" ht="12.75">
      <c r="A28" s="32" t="s">
        <v>11</v>
      </c>
      <c r="B28" s="33" t="s">
        <v>50</v>
      </c>
      <c r="C28" s="33" t="s">
        <v>12</v>
      </c>
      <c r="D28" s="33" t="s">
        <v>193</v>
      </c>
      <c r="E28" s="33" t="s">
        <v>182</v>
      </c>
      <c r="F28" s="3">
        <v>2986.2</v>
      </c>
      <c r="G28" s="3">
        <v>2986.2</v>
      </c>
      <c r="H28" s="2" t="s">
        <v>39</v>
      </c>
      <c r="I28" s="33" t="s">
        <v>39</v>
      </c>
      <c r="J28" s="160" t="s">
        <v>39</v>
      </c>
      <c r="K28" s="92" t="s">
        <v>138</v>
      </c>
    </row>
    <row r="29" spans="1:11" ht="13.5" thickBot="1">
      <c r="A29" s="34" t="s">
        <v>11</v>
      </c>
      <c r="B29" s="35" t="s">
        <v>50</v>
      </c>
      <c r="C29" s="35" t="s">
        <v>12</v>
      </c>
      <c r="D29" s="35" t="s">
        <v>194</v>
      </c>
      <c r="E29" s="35" t="s">
        <v>182</v>
      </c>
      <c r="F29" s="17">
        <v>148157.58</v>
      </c>
      <c r="G29" s="17">
        <v>148157.58</v>
      </c>
      <c r="H29" s="19" t="s">
        <v>39</v>
      </c>
      <c r="I29" s="35" t="s">
        <v>39</v>
      </c>
      <c r="J29" s="167" t="s">
        <v>39</v>
      </c>
      <c r="K29" s="90" t="s">
        <v>186</v>
      </c>
    </row>
    <row r="30" spans="1:11" s="5" customFormat="1" ht="13.5" thickBot="1">
      <c r="A30" s="28"/>
      <c r="B30" s="29"/>
      <c r="C30" s="29"/>
      <c r="D30" s="29"/>
      <c r="E30" s="29"/>
      <c r="F30" s="23">
        <f>SUM(F27:F29)</f>
        <v>1076509.23</v>
      </c>
      <c r="G30" s="23">
        <f>SUM(G27:G29)</f>
        <v>1076509.23</v>
      </c>
      <c r="H30" s="4"/>
      <c r="I30" s="29"/>
      <c r="J30" s="4"/>
      <c r="K30" s="91"/>
    </row>
    <row r="31" spans="1:11" ht="12.75">
      <c r="A31" s="36" t="s">
        <v>13</v>
      </c>
      <c r="B31" s="37" t="s">
        <v>51</v>
      </c>
      <c r="C31" s="37" t="s">
        <v>14</v>
      </c>
      <c r="D31" s="37" t="s">
        <v>195</v>
      </c>
      <c r="E31" s="37" t="s">
        <v>182</v>
      </c>
      <c r="F31" s="12">
        <v>566233.75</v>
      </c>
      <c r="G31" s="12">
        <v>566233.75</v>
      </c>
      <c r="H31" s="11" t="s">
        <v>39</v>
      </c>
      <c r="I31" s="37" t="s">
        <v>39</v>
      </c>
      <c r="J31" s="166" t="s">
        <v>39</v>
      </c>
      <c r="K31" s="165" t="s">
        <v>38</v>
      </c>
    </row>
    <row r="32" spans="1:11" ht="12.75">
      <c r="A32" s="32" t="s">
        <v>13</v>
      </c>
      <c r="B32" s="33" t="s">
        <v>51</v>
      </c>
      <c r="C32" s="33" t="s">
        <v>14</v>
      </c>
      <c r="D32" s="33" t="s">
        <v>196</v>
      </c>
      <c r="E32" s="33" t="s">
        <v>182</v>
      </c>
      <c r="F32" s="3">
        <v>234140.96</v>
      </c>
      <c r="G32" s="3">
        <v>234140.96</v>
      </c>
      <c r="H32" s="2" t="s">
        <v>39</v>
      </c>
      <c r="I32" s="33" t="s">
        <v>39</v>
      </c>
      <c r="J32" s="160" t="s">
        <v>39</v>
      </c>
      <c r="K32" s="92" t="s">
        <v>138</v>
      </c>
    </row>
    <row r="33" spans="1:11" ht="12.75">
      <c r="A33" s="32" t="s">
        <v>13</v>
      </c>
      <c r="B33" s="33" t="s">
        <v>51</v>
      </c>
      <c r="C33" s="33" t="s">
        <v>14</v>
      </c>
      <c r="D33" s="33" t="s">
        <v>197</v>
      </c>
      <c r="E33" s="33" t="s">
        <v>182</v>
      </c>
      <c r="F33" s="3">
        <v>188376</v>
      </c>
      <c r="G33" s="3">
        <v>188376</v>
      </c>
      <c r="H33" s="2" t="s">
        <v>39</v>
      </c>
      <c r="I33" s="33" t="s">
        <v>39</v>
      </c>
      <c r="J33" s="160" t="s">
        <v>39</v>
      </c>
      <c r="K33" s="92" t="s">
        <v>186</v>
      </c>
    </row>
    <row r="34" spans="1:11" ht="13.5" thickBot="1">
      <c r="A34" s="34" t="s">
        <v>13</v>
      </c>
      <c r="B34" s="35" t="s">
        <v>51</v>
      </c>
      <c r="C34" s="35" t="s">
        <v>14</v>
      </c>
      <c r="D34" s="35" t="s">
        <v>198</v>
      </c>
      <c r="E34" s="35" t="s">
        <v>182</v>
      </c>
      <c r="F34" s="17">
        <v>50893.92</v>
      </c>
      <c r="G34" s="17">
        <v>50893.92</v>
      </c>
      <c r="H34" s="19" t="s">
        <v>39</v>
      </c>
      <c r="I34" s="35" t="s">
        <v>39</v>
      </c>
      <c r="J34" s="167" t="s">
        <v>39</v>
      </c>
      <c r="K34" s="90" t="s">
        <v>191</v>
      </c>
    </row>
    <row r="35" spans="1:11" s="5" customFormat="1" ht="13.5" thickBot="1">
      <c r="A35" s="28"/>
      <c r="B35" s="29"/>
      <c r="C35" s="29"/>
      <c r="D35" s="29"/>
      <c r="E35" s="29"/>
      <c r="F35" s="23">
        <f>SUM(F31:F34)</f>
        <v>1039644.63</v>
      </c>
      <c r="G35" s="23">
        <f>SUM(G31:G34)</f>
        <v>1039644.63</v>
      </c>
      <c r="H35" s="4"/>
      <c r="I35" s="29"/>
      <c r="J35" s="4"/>
      <c r="K35" s="91"/>
    </row>
    <row r="36" spans="1:11" ht="12.75">
      <c r="A36" s="36" t="s">
        <v>15</v>
      </c>
      <c r="B36" s="37" t="s">
        <v>52</v>
      </c>
      <c r="C36" s="37" t="s">
        <v>16</v>
      </c>
      <c r="D36" s="37" t="s">
        <v>199</v>
      </c>
      <c r="E36" s="37" t="s">
        <v>182</v>
      </c>
      <c r="F36" s="12">
        <v>960551.39</v>
      </c>
      <c r="G36" s="12">
        <v>960551.39</v>
      </c>
      <c r="H36" s="11" t="s">
        <v>39</v>
      </c>
      <c r="I36" s="37" t="s">
        <v>39</v>
      </c>
      <c r="J36" s="166" t="s">
        <v>39</v>
      </c>
      <c r="K36" s="165" t="s">
        <v>38</v>
      </c>
    </row>
    <row r="37" spans="1:11" ht="12.75">
      <c r="A37" s="32" t="s">
        <v>15</v>
      </c>
      <c r="B37" s="33" t="s">
        <v>52</v>
      </c>
      <c r="C37" s="33" t="s">
        <v>16</v>
      </c>
      <c r="D37" s="33" t="s">
        <v>200</v>
      </c>
      <c r="E37" s="33" t="s">
        <v>182</v>
      </c>
      <c r="F37" s="3">
        <v>26761.4</v>
      </c>
      <c r="G37" s="3">
        <v>26761.4</v>
      </c>
      <c r="H37" s="2" t="s">
        <v>39</v>
      </c>
      <c r="I37" s="33" t="s">
        <v>39</v>
      </c>
      <c r="J37" s="160" t="s">
        <v>39</v>
      </c>
      <c r="K37" s="92" t="s">
        <v>138</v>
      </c>
    </row>
    <row r="38" spans="1:11" ht="13.5" thickBot="1">
      <c r="A38" s="34" t="s">
        <v>15</v>
      </c>
      <c r="B38" s="35" t="s">
        <v>52</v>
      </c>
      <c r="C38" s="35" t="s">
        <v>16</v>
      </c>
      <c r="D38" s="35" t="s">
        <v>201</v>
      </c>
      <c r="E38" s="35" t="s">
        <v>182</v>
      </c>
      <c r="F38" s="17">
        <v>246069</v>
      </c>
      <c r="G38" s="17">
        <v>246069</v>
      </c>
      <c r="H38" s="19" t="s">
        <v>39</v>
      </c>
      <c r="I38" s="35" t="s">
        <v>39</v>
      </c>
      <c r="J38" s="167" t="s">
        <v>39</v>
      </c>
      <c r="K38" s="90" t="s">
        <v>186</v>
      </c>
    </row>
    <row r="39" spans="1:11" s="5" customFormat="1" ht="13.5" thickBot="1">
      <c r="A39" s="28"/>
      <c r="B39" s="29"/>
      <c r="C39" s="29"/>
      <c r="D39" s="29"/>
      <c r="E39" s="29"/>
      <c r="F39" s="23">
        <f>SUM(F36:F38)</f>
        <v>1233381.79</v>
      </c>
      <c r="G39" s="23">
        <f>SUM(G36:G38)</f>
        <v>1233381.79</v>
      </c>
      <c r="H39" s="4"/>
      <c r="I39" s="29"/>
      <c r="J39" s="4"/>
      <c r="K39" s="91"/>
    </row>
    <row r="40" spans="1:11" ht="12.75">
      <c r="A40" s="36" t="s">
        <v>17</v>
      </c>
      <c r="B40" s="37" t="s">
        <v>53</v>
      </c>
      <c r="C40" s="37" t="s">
        <v>18</v>
      </c>
      <c r="D40" s="37" t="s">
        <v>202</v>
      </c>
      <c r="E40" s="37" t="s">
        <v>182</v>
      </c>
      <c r="F40" s="12">
        <v>1346142.23</v>
      </c>
      <c r="G40" s="12">
        <v>1346142.23</v>
      </c>
      <c r="H40" s="11" t="s">
        <v>39</v>
      </c>
      <c r="I40" s="37" t="s">
        <v>39</v>
      </c>
      <c r="J40" s="166" t="s">
        <v>39</v>
      </c>
      <c r="K40" s="165" t="s">
        <v>38</v>
      </c>
    </row>
    <row r="41" spans="1:11" ht="12.75">
      <c r="A41" s="32" t="s">
        <v>17</v>
      </c>
      <c r="B41" s="33" t="s">
        <v>53</v>
      </c>
      <c r="C41" s="33" t="s">
        <v>18</v>
      </c>
      <c r="D41" s="33" t="s">
        <v>81</v>
      </c>
      <c r="E41" s="33" t="s">
        <v>182</v>
      </c>
      <c r="F41" s="3">
        <v>917094.34</v>
      </c>
      <c r="G41" s="3">
        <v>917094.34</v>
      </c>
      <c r="H41" s="2" t="s">
        <v>39</v>
      </c>
      <c r="I41" s="33" t="s">
        <v>39</v>
      </c>
      <c r="J41" s="160" t="s">
        <v>39</v>
      </c>
      <c r="K41" s="92" t="s">
        <v>138</v>
      </c>
    </row>
    <row r="42" spans="1:11" ht="13.5" thickBot="1">
      <c r="A42" s="34" t="s">
        <v>17</v>
      </c>
      <c r="B42" s="35" t="s">
        <v>53</v>
      </c>
      <c r="C42" s="35" t="s">
        <v>18</v>
      </c>
      <c r="D42" s="35" t="s">
        <v>203</v>
      </c>
      <c r="E42" s="35" t="s">
        <v>182</v>
      </c>
      <c r="F42" s="17">
        <v>9234</v>
      </c>
      <c r="G42" s="17">
        <v>9234</v>
      </c>
      <c r="H42" s="19" t="s">
        <v>39</v>
      </c>
      <c r="I42" s="35" t="s">
        <v>39</v>
      </c>
      <c r="J42" s="167" t="s">
        <v>39</v>
      </c>
      <c r="K42" s="90" t="s">
        <v>186</v>
      </c>
    </row>
    <row r="43" spans="1:11" s="5" customFormat="1" ht="13.5" thickBot="1">
      <c r="A43" s="28"/>
      <c r="B43" s="29"/>
      <c r="C43" s="29"/>
      <c r="D43" s="29"/>
      <c r="E43" s="29"/>
      <c r="F43" s="23">
        <f>SUM(F40:F42)</f>
        <v>2272470.57</v>
      </c>
      <c r="G43" s="23">
        <f>SUM(G40:G42)</f>
        <v>2272470.57</v>
      </c>
      <c r="H43" s="4"/>
      <c r="I43" s="29"/>
      <c r="J43" s="4"/>
      <c r="K43" s="91"/>
    </row>
    <row r="44" spans="1:11" ht="12.75">
      <c r="A44" s="36" t="s">
        <v>19</v>
      </c>
      <c r="B44" s="37" t="s">
        <v>54</v>
      </c>
      <c r="C44" s="37" t="s">
        <v>20</v>
      </c>
      <c r="D44" s="37" t="s">
        <v>204</v>
      </c>
      <c r="E44" s="37" t="s">
        <v>182</v>
      </c>
      <c r="F44" s="12">
        <v>82223.33</v>
      </c>
      <c r="G44" s="12">
        <v>82223.33</v>
      </c>
      <c r="H44" s="11" t="s">
        <v>39</v>
      </c>
      <c r="I44" s="37" t="s">
        <v>39</v>
      </c>
      <c r="J44" s="166" t="s">
        <v>39</v>
      </c>
      <c r="K44" s="165" t="s">
        <v>38</v>
      </c>
    </row>
    <row r="45" spans="1:11" ht="12.75">
      <c r="A45" s="32" t="s">
        <v>19</v>
      </c>
      <c r="B45" s="33" t="s">
        <v>54</v>
      </c>
      <c r="C45" s="33" t="s">
        <v>20</v>
      </c>
      <c r="D45" s="33" t="s">
        <v>205</v>
      </c>
      <c r="E45" s="33" t="s">
        <v>182</v>
      </c>
      <c r="F45" s="3">
        <v>61989.42</v>
      </c>
      <c r="G45" s="3">
        <v>61989.42</v>
      </c>
      <c r="H45" s="2" t="s">
        <v>39</v>
      </c>
      <c r="I45" s="33" t="s">
        <v>39</v>
      </c>
      <c r="J45" s="160" t="s">
        <v>39</v>
      </c>
      <c r="K45" s="92" t="s">
        <v>138</v>
      </c>
    </row>
    <row r="46" spans="1:11" ht="13.5" thickBot="1">
      <c r="A46" s="34" t="s">
        <v>19</v>
      </c>
      <c r="B46" s="35" t="s">
        <v>54</v>
      </c>
      <c r="C46" s="35" t="s">
        <v>20</v>
      </c>
      <c r="D46" s="35" t="s">
        <v>206</v>
      </c>
      <c r="E46" s="35" t="s">
        <v>182</v>
      </c>
      <c r="F46" s="17">
        <v>49945.5</v>
      </c>
      <c r="G46" s="17">
        <v>49945.5</v>
      </c>
      <c r="H46" s="19" t="s">
        <v>39</v>
      </c>
      <c r="I46" s="35" t="s">
        <v>39</v>
      </c>
      <c r="J46" s="167" t="s">
        <v>39</v>
      </c>
      <c r="K46" s="90" t="s">
        <v>186</v>
      </c>
    </row>
    <row r="47" spans="1:11" s="5" customFormat="1" ht="13.5" thickBot="1">
      <c r="A47" s="28"/>
      <c r="B47" s="29"/>
      <c r="C47" s="29"/>
      <c r="D47" s="29"/>
      <c r="E47" s="29"/>
      <c r="F47" s="23">
        <f>SUM(F44:F46)</f>
        <v>194158.25</v>
      </c>
      <c r="G47" s="23">
        <f>SUM(G44:G46)</f>
        <v>194158.25</v>
      </c>
      <c r="H47" s="4"/>
      <c r="I47" s="29"/>
      <c r="J47" s="4"/>
      <c r="K47" s="91"/>
    </row>
    <row r="48" spans="1:11" ht="13.5" thickBot="1">
      <c r="A48" s="38" t="s">
        <v>74</v>
      </c>
      <c r="B48" s="39" t="s">
        <v>57</v>
      </c>
      <c r="C48" s="39" t="s">
        <v>35</v>
      </c>
      <c r="D48" s="39" t="s">
        <v>170</v>
      </c>
      <c r="E48" s="39" t="s">
        <v>182</v>
      </c>
      <c r="F48" s="21">
        <v>121719.61</v>
      </c>
      <c r="G48" s="21">
        <v>121719.61</v>
      </c>
      <c r="H48" s="20" t="s">
        <v>39</v>
      </c>
      <c r="I48" s="39" t="s">
        <v>39</v>
      </c>
      <c r="J48" s="168" t="s">
        <v>39</v>
      </c>
      <c r="K48" s="94" t="s">
        <v>38</v>
      </c>
    </row>
    <row r="49" spans="1:11" s="5" customFormat="1" ht="13.5" thickBot="1">
      <c r="A49" s="28"/>
      <c r="B49" s="29"/>
      <c r="C49" s="29"/>
      <c r="D49" s="29"/>
      <c r="E49" s="29"/>
      <c r="F49" s="23">
        <f>SUM(F48)</f>
        <v>121719.61</v>
      </c>
      <c r="G49" s="23">
        <f>SUM(G48)</f>
        <v>121719.61</v>
      </c>
      <c r="H49" s="4"/>
      <c r="I49" s="29"/>
      <c r="J49" s="4"/>
      <c r="K49" s="91"/>
    </row>
    <row r="50" spans="1:11" ht="12.75">
      <c r="A50" s="31" t="s">
        <v>23</v>
      </c>
      <c r="B50" s="139" t="s">
        <v>58</v>
      </c>
      <c r="C50" s="139" t="s">
        <v>24</v>
      </c>
      <c r="D50" s="139" t="s">
        <v>169</v>
      </c>
      <c r="E50" s="139" t="s">
        <v>182</v>
      </c>
      <c r="F50" s="140">
        <v>412236.73</v>
      </c>
      <c r="G50" s="140">
        <v>412236.73</v>
      </c>
      <c r="H50" s="141" t="s">
        <v>39</v>
      </c>
      <c r="I50" s="139" t="s">
        <v>39</v>
      </c>
      <c r="J50" s="169" t="s">
        <v>39</v>
      </c>
      <c r="K50" s="93" t="s">
        <v>38</v>
      </c>
    </row>
    <row r="51" spans="1:11" ht="12.75">
      <c r="A51" s="32" t="s">
        <v>23</v>
      </c>
      <c r="B51" s="33" t="s">
        <v>58</v>
      </c>
      <c r="C51" s="33" t="s">
        <v>24</v>
      </c>
      <c r="D51" s="33" t="s">
        <v>207</v>
      </c>
      <c r="E51" s="33" t="s">
        <v>182</v>
      </c>
      <c r="F51" s="3">
        <v>131344.7</v>
      </c>
      <c r="G51" s="3">
        <v>131344.7</v>
      </c>
      <c r="H51" s="2" t="s">
        <v>39</v>
      </c>
      <c r="I51" s="33" t="s">
        <v>39</v>
      </c>
      <c r="J51" s="160" t="s">
        <v>39</v>
      </c>
      <c r="K51" s="92" t="s">
        <v>138</v>
      </c>
    </row>
    <row r="52" spans="1:11" ht="12.75">
      <c r="A52" s="32" t="s">
        <v>23</v>
      </c>
      <c r="B52" s="33" t="s">
        <v>58</v>
      </c>
      <c r="C52" s="33" t="s">
        <v>24</v>
      </c>
      <c r="D52" s="33" t="s">
        <v>158</v>
      </c>
      <c r="E52" s="33" t="s">
        <v>182</v>
      </c>
      <c r="F52" s="3">
        <v>280445.33</v>
      </c>
      <c r="G52" s="3">
        <v>280445.33</v>
      </c>
      <c r="H52" s="2" t="s">
        <v>39</v>
      </c>
      <c r="I52" s="33" t="s">
        <v>39</v>
      </c>
      <c r="J52" s="160" t="s">
        <v>39</v>
      </c>
      <c r="K52" s="92" t="s">
        <v>186</v>
      </c>
    </row>
    <row r="53" spans="1:11" ht="13.5" thickBot="1">
      <c r="A53" s="34" t="s">
        <v>23</v>
      </c>
      <c r="B53" s="35" t="s">
        <v>58</v>
      </c>
      <c r="C53" s="35" t="s">
        <v>24</v>
      </c>
      <c r="D53" s="35" t="s">
        <v>208</v>
      </c>
      <c r="E53" s="35" t="s">
        <v>182</v>
      </c>
      <c r="F53" s="17">
        <v>27096.3</v>
      </c>
      <c r="G53" s="17">
        <v>27096.3</v>
      </c>
      <c r="H53" s="19" t="s">
        <v>39</v>
      </c>
      <c r="I53" s="35" t="s">
        <v>39</v>
      </c>
      <c r="J53" s="167" t="s">
        <v>39</v>
      </c>
      <c r="K53" s="90" t="s">
        <v>191</v>
      </c>
    </row>
    <row r="54" spans="1:11" s="5" customFormat="1" ht="13.5" thickBot="1">
      <c r="A54" s="28"/>
      <c r="B54" s="29"/>
      <c r="C54" s="29"/>
      <c r="D54" s="29"/>
      <c r="E54" s="29"/>
      <c r="F54" s="23">
        <f>SUM(F50:F53)</f>
        <v>851123.06</v>
      </c>
      <c r="G54" s="23">
        <f>SUM(G50:G53)</f>
        <v>851123.06</v>
      </c>
      <c r="H54" s="4"/>
      <c r="I54" s="29"/>
      <c r="J54" s="4"/>
      <c r="K54" s="91"/>
    </row>
    <row r="55" spans="1:11" ht="12.75">
      <c r="A55" s="31" t="s">
        <v>25</v>
      </c>
      <c r="B55" s="139" t="s">
        <v>59</v>
      </c>
      <c r="C55" s="139" t="s">
        <v>26</v>
      </c>
      <c r="D55" s="139" t="s">
        <v>209</v>
      </c>
      <c r="E55" s="139" t="s">
        <v>182</v>
      </c>
      <c r="F55" s="140">
        <v>61456.4</v>
      </c>
      <c r="G55" s="140">
        <v>61456.4</v>
      </c>
      <c r="H55" s="141" t="s">
        <v>39</v>
      </c>
      <c r="I55" s="139" t="s">
        <v>39</v>
      </c>
      <c r="J55" s="169" t="s">
        <v>39</v>
      </c>
      <c r="K55" s="93" t="s">
        <v>38</v>
      </c>
    </row>
    <row r="56" spans="1:11" ht="13.5" thickBot="1">
      <c r="A56" s="34" t="s">
        <v>25</v>
      </c>
      <c r="B56" s="35" t="s">
        <v>59</v>
      </c>
      <c r="C56" s="35" t="s">
        <v>26</v>
      </c>
      <c r="D56" s="35" t="s">
        <v>210</v>
      </c>
      <c r="E56" s="35" t="s">
        <v>182</v>
      </c>
      <c r="F56" s="17">
        <v>123501.86</v>
      </c>
      <c r="G56" s="17">
        <v>123501.86</v>
      </c>
      <c r="H56" s="19" t="s">
        <v>39</v>
      </c>
      <c r="I56" s="35" t="s">
        <v>39</v>
      </c>
      <c r="J56" s="167" t="s">
        <v>39</v>
      </c>
      <c r="K56" s="90" t="s">
        <v>186</v>
      </c>
    </row>
    <row r="57" spans="1:11" s="5" customFormat="1" ht="13.5" thickBot="1">
      <c r="A57" s="28"/>
      <c r="B57" s="29"/>
      <c r="C57" s="29"/>
      <c r="D57" s="29"/>
      <c r="E57" s="29"/>
      <c r="F57" s="23">
        <f>SUM(F55:F56)</f>
        <v>184958.26</v>
      </c>
      <c r="G57" s="23">
        <f>SUM(G55:G56)</f>
        <v>184958.26</v>
      </c>
      <c r="H57" s="4"/>
      <c r="I57" s="29"/>
      <c r="J57" s="4"/>
      <c r="K57" s="91"/>
    </row>
    <row r="58" spans="1:11" ht="12.75">
      <c r="A58" s="36" t="s">
        <v>27</v>
      </c>
      <c r="B58" s="37" t="s">
        <v>67</v>
      </c>
      <c r="C58" s="37" t="s">
        <v>28</v>
      </c>
      <c r="D58" s="37" t="s">
        <v>211</v>
      </c>
      <c r="E58" s="37" t="s">
        <v>182</v>
      </c>
      <c r="F58" s="12">
        <v>38823.5</v>
      </c>
      <c r="G58" s="12">
        <v>38823.5</v>
      </c>
      <c r="H58" s="11" t="s">
        <v>39</v>
      </c>
      <c r="I58" s="37" t="s">
        <v>39</v>
      </c>
      <c r="J58" s="166" t="s">
        <v>39</v>
      </c>
      <c r="K58" s="165" t="s">
        <v>38</v>
      </c>
    </row>
    <row r="59" spans="1:11" ht="12.75">
      <c r="A59" s="32" t="s">
        <v>27</v>
      </c>
      <c r="B59" s="33" t="s">
        <v>67</v>
      </c>
      <c r="C59" s="33" t="s">
        <v>28</v>
      </c>
      <c r="D59" s="33" t="s">
        <v>212</v>
      </c>
      <c r="E59" s="33" t="s">
        <v>182</v>
      </c>
      <c r="F59" s="3">
        <v>68293.06</v>
      </c>
      <c r="G59" s="3">
        <v>68293.06</v>
      </c>
      <c r="H59" s="2" t="s">
        <v>39</v>
      </c>
      <c r="I59" s="33" t="s">
        <v>39</v>
      </c>
      <c r="J59" s="160" t="s">
        <v>39</v>
      </c>
      <c r="K59" s="92" t="s">
        <v>138</v>
      </c>
    </row>
    <row r="60" spans="1:11" ht="13.5" thickBot="1">
      <c r="A60" s="34" t="s">
        <v>27</v>
      </c>
      <c r="B60" s="35" t="s">
        <v>67</v>
      </c>
      <c r="C60" s="35" t="s">
        <v>28</v>
      </c>
      <c r="D60" s="35" t="s">
        <v>213</v>
      </c>
      <c r="E60" s="35" t="s">
        <v>182</v>
      </c>
      <c r="F60" s="17">
        <v>19852.72</v>
      </c>
      <c r="G60" s="17">
        <v>19852.72</v>
      </c>
      <c r="H60" s="19" t="s">
        <v>39</v>
      </c>
      <c r="I60" s="35" t="s">
        <v>39</v>
      </c>
      <c r="J60" s="167" t="s">
        <v>39</v>
      </c>
      <c r="K60" s="90" t="s">
        <v>186</v>
      </c>
    </row>
    <row r="61" spans="1:11" s="5" customFormat="1" ht="13.5" thickBot="1">
      <c r="A61" s="28"/>
      <c r="B61" s="29"/>
      <c r="C61" s="29"/>
      <c r="D61" s="29"/>
      <c r="E61" s="29"/>
      <c r="F61" s="23">
        <f>SUM(F58:F60)</f>
        <v>126969.28</v>
      </c>
      <c r="G61" s="23">
        <f>SUM(G58:G60)</f>
        <v>126969.28</v>
      </c>
      <c r="H61" s="4"/>
      <c r="I61" s="29"/>
      <c r="J61" s="4"/>
      <c r="K61" s="91"/>
    </row>
    <row r="62" spans="1:11" ht="12.75">
      <c r="A62" s="36" t="s">
        <v>29</v>
      </c>
      <c r="B62" s="37" t="s">
        <v>68</v>
      </c>
      <c r="C62" s="37" t="s">
        <v>30</v>
      </c>
      <c r="D62" s="37" t="s">
        <v>108</v>
      </c>
      <c r="E62" s="37" t="s">
        <v>182</v>
      </c>
      <c r="F62" s="12">
        <v>1226148.3</v>
      </c>
      <c r="G62" s="12">
        <v>982983.06</v>
      </c>
      <c r="H62" s="11" t="s">
        <v>108</v>
      </c>
      <c r="I62" s="37" t="s">
        <v>183</v>
      </c>
      <c r="J62" s="46">
        <v>243165.24</v>
      </c>
      <c r="K62" s="165" t="s">
        <v>38</v>
      </c>
    </row>
    <row r="63" spans="1:11" ht="12.75">
      <c r="A63" s="32" t="s">
        <v>29</v>
      </c>
      <c r="B63" s="33" t="s">
        <v>68</v>
      </c>
      <c r="C63" s="33" t="s">
        <v>30</v>
      </c>
      <c r="D63" s="33" t="s">
        <v>214</v>
      </c>
      <c r="E63" s="33" t="s">
        <v>182</v>
      </c>
      <c r="F63" s="3">
        <v>10362.66</v>
      </c>
      <c r="G63" s="3">
        <v>10362.66</v>
      </c>
      <c r="H63" s="2" t="s">
        <v>39</v>
      </c>
      <c r="I63" s="33" t="s">
        <v>39</v>
      </c>
      <c r="J63" s="160" t="s">
        <v>39</v>
      </c>
      <c r="K63" s="92" t="s">
        <v>138</v>
      </c>
    </row>
    <row r="64" spans="1:11" ht="13.5" thickBot="1">
      <c r="A64" s="34" t="s">
        <v>29</v>
      </c>
      <c r="B64" s="35" t="s">
        <v>68</v>
      </c>
      <c r="C64" s="35" t="s">
        <v>30</v>
      </c>
      <c r="D64" s="35" t="s">
        <v>215</v>
      </c>
      <c r="E64" s="35" t="s">
        <v>182</v>
      </c>
      <c r="F64" s="17">
        <v>74210.41</v>
      </c>
      <c r="G64" s="17">
        <v>74210.41</v>
      </c>
      <c r="H64" s="19" t="s">
        <v>39</v>
      </c>
      <c r="I64" s="35" t="s">
        <v>39</v>
      </c>
      <c r="J64" s="167" t="s">
        <v>39</v>
      </c>
      <c r="K64" s="90" t="s">
        <v>186</v>
      </c>
    </row>
    <row r="65" spans="1:11" s="5" customFormat="1" ht="13.5" thickBot="1">
      <c r="A65" s="28"/>
      <c r="B65" s="29"/>
      <c r="C65" s="29"/>
      <c r="D65" s="29"/>
      <c r="E65" s="29"/>
      <c r="F65" s="23">
        <f>SUM(F62:F64)</f>
        <v>1310721.3699999999</v>
      </c>
      <c r="G65" s="23">
        <f>SUM(G62:G64)</f>
        <v>1067556.1300000001</v>
      </c>
      <c r="H65" s="4"/>
      <c r="I65" s="29"/>
      <c r="J65" s="23">
        <f>SUM(J62:J64)</f>
        <v>243165.24</v>
      </c>
      <c r="K65" s="91"/>
    </row>
    <row r="66" spans="1:11" ht="13.5" thickBot="1">
      <c r="A66" s="38" t="s">
        <v>31</v>
      </c>
      <c r="B66" s="39" t="s">
        <v>60</v>
      </c>
      <c r="C66" s="39" t="s">
        <v>32</v>
      </c>
      <c r="D66" s="39" t="s">
        <v>216</v>
      </c>
      <c r="E66" s="39" t="s">
        <v>182</v>
      </c>
      <c r="F66" s="21">
        <v>142505.83</v>
      </c>
      <c r="G66" s="21">
        <v>142505.83</v>
      </c>
      <c r="H66" s="20" t="s">
        <v>39</v>
      </c>
      <c r="I66" s="39" t="s">
        <v>39</v>
      </c>
      <c r="J66" s="168" t="s">
        <v>39</v>
      </c>
      <c r="K66" s="94" t="s">
        <v>138</v>
      </c>
    </row>
    <row r="67" spans="1:11" s="5" customFormat="1" ht="13.5" thickBot="1">
      <c r="A67" s="28"/>
      <c r="B67" s="29"/>
      <c r="C67" s="29"/>
      <c r="D67" s="29"/>
      <c r="E67" s="29"/>
      <c r="F67" s="23">
        <f>SUM(F66)</f>
        <v>142505.83</v>
      </c>
      <c r="G67" s="23">
        <f>SUM(G66)</f>
        <v>142505.83</v>
      </c>
      <c r="H67" s="4"/>
      <c r="I67" s="29"/>
      <c r="J67" s="4"/>
      <c r="K67" s="91"/>
    </row>
    <row r="68" spans="1:11" ht="13.5" thickBot="1">
      <c r="A68" s="38" t="s">
        <v>33</v>
      </c>
      <c r="B68" s="39" t="s">
        <v>61</v>
      </c>
      <c r="C68" s="39" t="s">
        <v>34</v>
      </c>
      <c r="D68" s="39" t="s">
        <v>181</v>
      </c>
      <c r="E68" s="39" t="s">
        <v>182</v>
      </c>
      <c r="F68" s="21">
        <v>43892.23</v>
      </c>
      <c r="G68" s="21">
        <v>43892.23</v>
      </c>
      <c r="H68" s="20" t="s">
        <v>39</v>
      </c>
      <c r="I68" s="39" t="s">
        <v>39</v>
      </c>
      <c r="J68" s="168" t="s">
        <v>39</v>
      </c>
      <c r="K68" s="94" t="s">
        <v>138</v>
      </c>
    </row>
    <row r="69" spans="1:11" s="5" customFormat="1" ht="13.5" thickBot="1">
      <c r="A69" s="28"/>
      <c r="B69" s="29"/>
      <c r="C69" s="29"/>
      <c r="D69" s="29"/>
      <c r="E69" s="29"/>
      <c r="F69" s="23">
        <f>SUM(F68)</f>
        <v>43892.23</v>
      </c>
      <c r="G69" s="23">
        <f>SUM(G68)</f>
        <v>43892.23</v>
      </c>
      <c r="H69" s="4"/>
      <c r="I69" s="29"/>
      <c r="J69" s="4"/>
      <c r="K69" s="91"/>
    </row>
    <row r="70" spans="1:11" ht="13.5" thickBot="1">
      <c r="A70" s="38" t="s">
        <v>36</v>
      </c>
      <c r="B70" s="39" t="s">
        <v>62</v>
      </c>
      <c r="C70" s="39" t="s">
        <v>37</v>
      </c>
      <c r="D70" s="39" t="s">
        <v>184</v>
      </c>
      <c r="E70" s="39" t="s">
        <v>182</v>
      </c>
      <c r="F70" s="21">
        <v>123532.59</v>
      </c>
      <c r="G70" s="21">
        <v>123532.59</v>
      </c>
      <c r="H70" s="20" t="s">
        <v>39</v>
      </c>
      <c r="I70" s="39" t="s">
        <v>39</v>
      </c>
      <c r="J70" s="168" t="s">
        <v>39</v>
      </c>
      <c r="K70" s="94" t="s">
        <v>186</v>
      </c>
    </row>
    <row r="71" spans="1:11" s="5" customFormat="1" ht="13.5" thickBot="1">
      <c r="A71" s="28"/>
      <c r="B71" s="29"/>
      <c r="C71" s="29"/>
      <c r="D71" s="29"/>
      <c r="E71" s="29"/>
      <c r="F71" s="23">
        <f>SUM(F70)</f>
        <v>123532.59</v>
      </c>
      <c r="G71" s="23">
        <f>SUM(G70)</f>
        <v>123532.59</v>
      </c>
      <c r="H71" s="4"/>
      <c r="I71" s="29"/>
      <c r="J71" s="4"/>
      <c r="K71" s="91"/>
    </row>
    <row r="72" spans="1:11" ht="13.5" thickBot="1">
      <c r="A72" s="38" t="s">
        <v>64</v>
      </c>
      <c r="B72" s="39" t="s">
        <v>63</v>
      </c>
      <c r="C72" s="39" t="s">
        <v>44</v>
      </c>
      <c r="D72" s="39" t="s">
        <v>217</v>
      </c>
      <c r="E72" s="39" t="s">
        <v>182</v>
      </c>
      <c r="F72" s="21">
        <v>33051.19</v>
      </c>
      <c r="G72" s="21">
        <v>33051.19</v>
      </c>
      <c r="H72" s="20" t="s">
        <v>39</v>
      </c>
      <c r="I72" s="39" t="s">
        <v>39</v>
      </c>
      <c r="J72" s="168" t="s">
        <v>39</v>
      </c>
      <c r="K72" s="94" t="s">
        <v>186</v>
      </c>
    </row>
    <row r="73" spans="1:11" s="5" customFormat="1" ht="13.5" thickBot="1">
      <c r="A73" s="53"/>
      <c r="B73" s="4"/>
      <c r="C73" s="4"/>
      <c r="D73" s="4"/>
      <c r="E73" s="4"/>
      <c r="F73" s="54">
        <f>SUM(F72)</f>
        <v>33051.19</v>
      </c>
      <c r="G73" s="54">
        <f>SUM(G72)</f>
        <v>33051.19</v>
      </c>
      <c r="H73" s="4"/>
      <c r="I73" s="29"/>
      <c r="J73" s="4"/>
      <c r="K73" s="91"/>
    </row>
    <row r="74" spans="1:11" s="5" customFormat="1" ht="13.5" thickBot="1">
      <c r="A74" s="53"/>
      <c r="B74" s="4"/>
      <c r="C74" s="4"/>
      <c r="D74" s="4"/>
      <c r="E74" s="4"/>
      <c r="F74" s="54">
        <f>F21+F26+F30+F35+F39+F43+F47+F49+F54+F57+F61+F65+F67+F69+F71+F73</f>
        <v>25539271.830000002</v>
      </c>
      <c r="G74" s="54">
        <f>G21+G26+G30+G35+G39+G43+G47+G49+G54+G57+G61+G65+G67+G69+G71+G73</f>
        <v>24178182.4</v>
      </c>
      <c r="H74" s="4"/>
      <c r="I74" s="29"/>
      <c r="J74" s="54">
        <f>J21+J26+J30+J35+J39+J43+J47+J49+J54+J57+J61+J65+J67+J69+J71+J73</f>
        <v>1361089.43</v>
      </c>
      <c r="K74" s="91"/>
    </row>
    <row r="79" spans="1:11" ht="25.5" customHeight="1">
      <c r="A79" s="119" t="s">
        <v>180</v>
      </c>
      <c r="B79" s="119"/>
      <c r="C79" s="119"/>
      <c r="D79" s="119"/>
      <c r="E79" s="119"/>
      <c r="F79" s="119"/>
      <c r="G79" s="119"/>
      <c r="H79" s="119"/>
      <c r="I79" s="119"/>
      <c r="J79" s="119"/>
      <c r="K79" s="88"/>
    </row>
    <row r="80" ht="12.75">
      <c r="K80" s="164"/>
    </row>
    <row r="81" ht="13.5" thickBot="1">
      <c r="K81" s="164"/>
    </row>
    <row r="82" spans="1:11" s="76" customFormat="1" ht="23.25" thickBot="1">
      <c r="A82" s="55" t="s">
        <v>5</v>
      </c>
      <c r="B82" s="56" t="s">
        <v>4</v>
      </c>
      <c r="C82" s="56" t="s">
        <v>3</v>
      </c>
      <c r="D82" s="56" t="s">
        <v>45</v>
      </c>
      <c r="E82" s="56" t="s">
        <v>46</v>
      </c>
      <c r="F82" s="56" t="s">
        <v>47</v>
      </c>
      <c r="G82" s="56" t="s">
        <v>48</v>
      </c>
      <c r="H82" s="56" t="s">
        <v>0</v>
      </c>
      <c r="I82" s="56" t="s">
        <v>1</v>
      </c>
      <c r="J82" s="56" t="s">
        <v>2</v>
      </c>
      <c r="K82" s="75" t="s">
        <v>65</v>
      </c>
    </row>
    <row r="83" spans="1:11" ht="12.75">
      <c r="A83" s="36" t="s">
        <v>21</v>
      </c>
      <c r="B83" s="37" t="s">
        <v>55</v>
      </c>
      <c r="C83" s="37" t="s">
        <v>22</v>
      </c>
      <c r="D83" s="37" t="s">
        <v>218</v>
      </c>
      <c r="E83" s="37" t="s">
        <v>182</v>
      </c>
      <c r="F83" s="12">
        <v>62544.87</v>
      </c>
      <c r="G83" s="12">
        <v>62544.87</v>
      </c>
      <c r="H83" s="11" t="s">
        <v>39</v>
      </c>
      <c r="I83" s="11" t="s">
        <v>39</v>
      </c>
      <c r="J83" s="11" t="s">
        <v>39</v>
      </c>
      <c r="K83" s="165" t="s">
        <v>38</v>
      </c>
    </row>
    <row r="84" spans="1:11" ht="13.5" thickBot="1">
      <c r="A84" s="34" t="s">
        <v>21</v>
      </c>
      <c r="B84" s="35" t="s">
        <v>55</v>
      </c>
      <c r="C84" s="35" t="s">
        <v>22</v>
      </c>
      <c r="D84" s="35" t="s">
        <v>219</v>
      </c>
      <c r="E84" s="35" t="s">
        <v>182</v>
      </c>
      <c r="F84" s="17">
        <v>221178.21</v>
      </c>
      <c r="G84" s="17">
        <v>221178.21</v>
      </c>
      <c r="H84" s="19" t="s">
        <v>39</v>
      </c>
      <c r="I84" s="19" t="s">
        <v>39</v>
      </c>
      <c r="J84" s="19" t="s">
        <v>39</v>
      </c>
      <c r="K84" s="90" t="s">
        <v>186</v>
      </c>
    </row>
    <row r="85" spans="1:11" ht="13.5" thickBot="1">
      <c r="A85" s="146"/>
      <c r="B85" s="20"/>
      <c r="C85" s="20"/>
      <c r="D85" s="20"/>
      <c r="E85" s="20"/>
      <c r="F85" s="20"/>
      <c r="G85" s="68">
        <f>SUM(G83:G84)</f>
        <v>283723.08</v>
      </c>
      <c r="H85" s="20"/>
      <c r="I85" s="20"/>
      <c r="J85" s="20"/>
      <c r="K85" s="94"/>
    </row>
    <row r="86" ht="12.75">
      <c r="K86" s="164"/>
    </row>
    <row r="90" spans="1:11" ht="25.5" customHeight="1">
      <c r="A90" s="119" t="s">
        <v>220</v>
      </c>
      <c r="B90" s="119"/>
      <c r="C90" s="119"/>
      <c r="D90" s="119"/>
      <c r="E90" s="119"/>
      <c r="F90" s="119"/>
      <c r="G90" s="119"/>
      <c r="H90" s="119"/>
      <c r="I90" s="119"/>
      <c r="J90" s="119"/>
      <c r="K90" s="88"/>
    </row>
    <row r="93" ht="13.5" thickBot="1"/>
    <row r="94" spans="1:9" s="76" customFormat="1" ht="34.5" thickBot="1">
      <c r="A94" s="55" t="s">
        <v>5</v>
      </c>
      <c r="B94" s="56" t="s">
        <v>4</v>
      </c>
      <c r="C94" s="56" t="s">
        <v>3</v>
      </c>
      <c r="D94" s="56" t="s">
        <v>45</v>
      </c>
      <c r="E94" s="56" t="s">
        <v>46</v>
      </c>
      <c r="F94" s="56" t="s">
        <v>47</v>
      </c>
      <c r="G94" s="56" t="s">
        <v>48</v>
      </c>
      <c r="H94" s="56" t="s">
        <v>129</v>
      </c>
      <c r="I94" s="75" t="s">
        <v>2</v>
      </c>
    </row>
    <row r="95" spans="1:9" ht="13.5" thickBot="1">
      <c r="A95" s="65" t="s">
        <v>8</v>
      </c>
      <c r="B95" s="66" t="s">
        <v>7</v>
      </c>
      <c r="C95" s="66" t="s">
        <v>6</v>
      </c>
      <c r="D95" s="66" t="s">
        <v>221</v>
      </c>
      <c r="E95" s="66" t="s">
        <v>222</v>
      </c>
      <c r="F95" s="64">
        <v>5900595.35</v>
      </c>
      <c r="G95" s="170">
        <v>3286431.51</v>
      </c>
      <c r="H95" s="151">
        <f>F95-G95</f>
        <v>2614163.84</v>
      </c>
      <c r="I95" s="67" t="s">
        <v>38</v>
      </c>
    </row>
    <row r="96" spans="1:9" s="5" customFormat="1" ht="13.5" thickBot="1">
      <c r="A96" s="28"/>
      <c r="B96" s="29"/>
      <c r="C96" s="29"/>
      <c r="D96" s="29"/>
      <c r="E96" s="29"/>
      <c r="F96" s="23">
        <f>SUM(F95)</f>
        <v>5900595.35</v>
      </c>
      <c r="G96" s="23">
        <f>SUM(G95)</f>
        <v>3286431.51</v>
      </c>
      <c r="H96" s="23">
        <f>SUM(H95)</f>
        <v>2614163.84</v>
      </c>
      <c r="I96" s="14"/>
    </row>
    <row r="97" spans="1:9" ht="13.5" thickBot="1">
      <c r="A97" s="38" t="s">
        <v>9</v>
      </c>
      <c r="B97" s="39" t="s">
        <v>49</v>
      </c>
      <c r="C97" s="39" t="s">
        <v>10</v>
      </c>
      <c r="D97" s="39" t="s">
        <v>223</v>
      </c>
      <c r="E97" s="39" t="s">
        <v>224</v>
      </c>
      <c r="F97" s="21">
        <v>3188392.47</v>
      </c>
      <c r="G97" s="171">
        <v>1775826.48</v>
      </c>
      <c r="H97" s="68">
        <f>F97-G97</f>
        <v>1412565.9900000002</v>
      </c>
      <c r="I97" s="57" t="s">
        <v>38</v>
      </c>
    </row>
    <row r="98" spans="1:9" s="5" customFormat="1" ht="13.5" thickBot="1">
      <c r="A98" s="28"/>
      <c r="B98" s="29"/>
      <c r="C98" s="29"/>
      <c r="D98" s="29"/>
      <c r="E98" s="29"/>
      <c r="F98" s="23">
        <f>SUM(F97)</f>
        <v>3188392.47</v>
      </c>
      <c r="G98" s="23">
        <f>SUM(G97)</f>
        <v>1775826.48</v>
      </c>
      <c r="H98" s="23">
        <f>SUM(H97)</f>
        <v>1412565.9900000002</v>
      </c>
      <c r="I98" s="14"/>
    </row>
    <row r="99" spans="1:9" ht="13.5" thickBot="1">
      <c r="A99" s="38" t="s">
        <v>29</v>
      </c>
      <c r="B99" s="39" t="s">
        <v>68</v>
      </c>
      <c r="C99" s="39" t="s">
        <v>30</v>
      </c>
      <c r="D99" s="39" t="s">
        <v>225</v>
      </c>
      <c r="E99" s="39" t="s">
        <v>224</v>
      </c>
      <c r="F99" s="21">
        <v>1142828.1</v>
      </c>
      <c r="G99" s="171">
        <v>636516.51</v>
      </c>
      <c r="H99" s="68">
        <f>F99-G99</f>
        <v>506311.5900000001</v>
      </c>
      <c r="I99" s="57" t="s">
        <v>38</v>
      </c>
    </row>
    <row r="100" spans="1:9" s="5" customFormat="1" ht="13.5" thickBot="1">
      <c r="A100" s="28"/>
      <c r="B100" s="29"/>
      <c r="C100" s="29"/>
      <c r="D100" s="29"/>
      <c r="E100" s="29"/>
      <c r="F100" s="23">
        <f>SUM(F99)</f>
        <v>1142828.1</v>
      </c>
      <c r="G100" s="23">
        <f>SUM(G99)</f>
        <v>636516.51</v>
      </c>
      <c r="H100" s="23">
        <f>SUM(H99)</f>
        <v>506311.5900000001</v>
      </c>
      <c r="I100" s="14"/>
    </row>
    <row r="101" spans="1:9" ht="13.5" thickBot="1">
      <c r="A101" s="172" t="s">
        <v>39</v>
      </c>
      <c r="B101" s="21" t="s">
        <v>39</v>
      </c>
      <c r="C101" s="21" t="s">
        <v>39</v>
      </c>
      <c r="D101" s="173"/>
      <c r="E101" s="173"/>
      <c r="F101" s="174">
        <f>F96+F98+F100</f>
        <v>10231815.92</v>
      </c>
      <c r="G101" s="174">
        <f>G96+G98+G100</f>
        <v>5698774.5</v>
      </c>
      <c r="H101" s="174">
        <f>H96+H98+H100</f>
        <v>4533041.42</v>
      </c>
      <c r="I101" s="175" t="s">
        <v>39</v>
      </c>
    </row>
  </sheetData>
  <sheetProtection/>
  <mergeCells count="4">
    <mergeCell ref="A1:J1"/>
    <mergeCell ref="A15:J15"/>
    <mergeCell ref="A79:J79"/>
    <mergeCell ref="A90:J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2018-01-11T09:02:10Z</cp:lastPrinted>
  <dcterms:created xsi:type="dcterms:W3CDTF">2015-11-11T09:35:33Z</dcterms:created>
  <dcterms:modified xsi:type="dcterms:W3CDTF">2018-03-27T13:29:17Z</dcterms:modified>
  <cp:category/>
  <cp:version/>
  <cp:contentType/>
  <cp:contentStatus/>
</cp:coreProperties>
</file>